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095" windowHeight="8445" tabRatio="797" firstSheet="62" activeTab="71"/>
  </bookViews>
  <sheets>
    <sheet name="Биол 2-1" sheetId="77" r:id="rId1"/>
    <sheet name="Биол4-1" sheetId="1" r:id="rId2"/>
    <sheet name="Биол 10-1" sheetId="86" r:id="rId3"/>
    <sheet name="готв2-6" sheetId="4" r:id="rId4"/>
    <sheet name="готв4" sheetId="5" r:id="rId5"/>
    <sheet name="готв5" sheetId="10" r:id="rId6"/>
    <sheet name="готв6" sheetId="6" r:id="rId7"/>
    <sheet name="готв7" sheetId="7" r:id="rId8"/>
    <sheet name="готв 8" sheetId="8" r:id="rId9"/>
    <sheet name="готв 9" sheetId="9" r:id="rId10"/>
    <sheet name="готв 11" sheetId="78" r:id="rId11"/>
    <sheet name="готв 13" sheetId="76" r:id="rId12"/>
    <sheet name="готв 15" sheetId="11" r:id="rId13"/>
    <sheet name="гвард8" sheetId="12" r:id="rId14"/>
    <sheet name="гвард16" sheetId="13" r:id="rId15"/>
    <sheet name="дзержин 27" sheetId="85" r:id="rId16"/>
    <sheet name="дзержин 27Б" sheetId="79" r:id="rId17"/>
    <sheet name="добр4" sheetId="14" r:id="rId18"/>
    <sheet name="добр20" sheetId="80" r:id="rId19"/>
    <sheet name="комсомоль1" sheetId="17" r:id="rId20"/>
    <sheet name="комсомоль3а" sheetId="16" r:id="rId21"/>
    <sheet name="комсомоль4а" sheetId="19" r:id="rId22"/>
    <sheet name="комсомоль4б" sheetId="20" r:id="rId23"/>
    <sheet name="комсомоль5" sheetId="21" r:id="rId24"/>
    <sheet name="коопер1" sheetId="23" r:id="rId25"/>
    <sheet name="коопер2" sheetId="24" r:id="rId26"/>
    <sheet name="коопер5" sheetId="26" r:id="rId27"/>
    <sheet name="коопер6" sheetId="27" r:id="rId28"/>
    <sheet name="коопер7" sheetId="28" r:id="rId29"/>
    <sheet name="коопер8" sheetId="29" r:id="rId30"/>
    <sheet name="коопер11" sheetId="32" r:id="rId31"/>
    <sheet name="коопер12" sheetId="33" r:id="rId32"/>
    <sheet name="ленинград 2" sheetId="35" r:id="rId33"/>
    <sheet name="ленинград 4" sheetId="37" r:id="rId34"/>
    <sheet name="ленинград 9" sheetId="41" r:id="rId35"/>
    <sheet name="ленинград 10" sheetId="42" r:id="rId36"/>
    <sheet name="ленинград 15" sheetId="43" r:id="rId37"/>
    <sheet name="ленинград17" sheetId="45" r:id="rId38"/>
    <sheet name="ленинград18" sheetId="44" r:id="rId39"/>
    <sheet name="ленинград19" sheetId="46" r:id="rId40"/>
    <sheet name="ленинград21" sheetId="47" r:id="rId41"/>
    <sheet name="ленинград28" sheetId="50" r:id="rId42"/>
    <sheet name="ленинград29" sheetId="51" r:id="rId43"/>
    <sheet name="литейный 1" sheetId="52" r:id="rId44"/>
    <sheet name="литейный 5" sheetId="53" r:id="rId45"/>
    <sheet name="литейный 7" sheetId="54" r:id="rId46"/>
    <sheet name="литейный 9" sheetId="55" r:id="rId47"/>
    <sheet name="литейный 11" sheetId="56" r:id="rId48"/>
    <sheet name="литейный 13" sheetId="57" r:id="rId49"/>
    <sheet name="металл 1" sheetId="58" r:id="rId50"/>
    <sheet name="металл 2" sheetId="59" r:id="rId51"/>
    <sheet name="металл 3" sheetId="60" r:id="rId52"/>
    <sheet name="металл 6" sheetId="61" r:id="rId53"/>
    <sheet name="металл 7" sheetId="62" r:id="rId54"/>
    <sheet name="металл 9" sheetId="63" r:id="rId55"/>
    <sheet name="московская45" sheetId="81" r:id="rId56"/>
    <sheet name="московская47" sheetId="64" r:id="rId57"/>
    <sheet name="московская49" sheetId="65" r:id="rId58"/>
    <sheet name="московская51" sheetId="66" r:id="rId59"/>
    <sheet name="московская53" sheetId="67" r:id="rId60"/>
    <sheet name="московская55" sheetId="68" r:id="rId61"/>
    <sheet name="надежденский 1-1" sheetId="83" r:id="rId62"/>
    <sheet name="надежденский 1-2" sheetId="82" r:id="rId63"/>
    <sheet name="надежденский 1-4" sheetId="84" r:id="rId64"/>
    <sheet name="надежденский 3-2" sheetId="88" r:id="rId65"/>
    <sheet name="объездная7" sheetId="69" r:id="rId66"/>
    <sheet name="туапсинская 10" sheetId="89" r:id="rId67"/>
    <sheet name="фабричный2" sheetId="71" r:id="rId68"/>
    <sheet name="фабричный3" sheetId="72" r:id="rId69"/>
    <sheet name="чкалова 2" sheetId="73" r:id="rId70"/>
    <sheet name="чкалова 33" sheetId="74" r:id="rId71"/>
    <sheet name="чкалова 42" sheetId="75" r:id="rId72"/>
  </sheets>
  <calcPr calcId="125725"/>
</workbook>
</file>

<file path=xl/calcChain.xml><?xml version="1.0" encoding="utf-8"?>
<calcChain xmlns="http://schemas.openxmlformats.org/spreadsheetml/2006/main">
  <c r="D15" i="73"/>
  <c r="D14" i="72"/>
  <c r="E24" i="71"/>
  <c r="E29" i="89"/>
  <c r="E18"/>
  <c r="E19"/>
  <c r="E14"/>
  <c r="E22" i="69" l="1"/>
  <c r="E19"/>
  <c r="E20"/>
  <c r="E21"/>
  <c r="E35" i="88"/>
  <c r="E24" i="84"/>
  <c r="E29" i="82"/>
  <c r="D30" i="83" l="1"/>
  <c r="D29"/>
  <c r="D28"/>
  <c r="D27"/>
  <c r="D26"/>
  <c r="D25"/>
  <c r="D24"/>
  <c r="D23"/>
  <c r="D22"/>
  <c r="E31"/>
  <c r="G12" i="68"/>
  <c r="F12"/>
  <c r="D25" i="67"/>
  <c r="D24" l="1"/>
  <c r="D26"/>
  <c r="E18" i="64"/>
  <c r="E17"/>
  <c r="E15"/>
  <c r="D24" i="66"/>
  <c r="D23"/>
  <c r="E25"/>
  <c r="D24" i="65"/>
  <c r="E25"/>
  <c r="D24" i="64"/>
  <c r="D19"/>
  <c r="F19"/>
  <c r="D24" i="63" l="1"/>
  <c r="D23"/>
  <c r="D22"/>
  <c r="F16"/>
  <c r="G16" s="1"/>
  <c r="F16" i="62" l="1"/>
  <c r="G16" s="1"/>
  <c r="F16" i="61"/>
  <c r="G16" s="1"/>
  <c r="D14" i="60"/>
  <c r="D23"/>
  <c r="D22"/>
  <c r="D12"/>
  <c r="E25" i="59"/>
  <c r="D24"/>
  <c r="D14" i="58"/>
  <c r="D12"/>
  <c r="D21"/>
  <c r="D22"/>
  <c r="E21"/>
  <c r="E24" i="56"/>
  <c r="G16"/>
  <c r="F16"/>
  <c r="D23" i="55"/>
  <c r="G16" i="54"/>
  <c r="F16"/>
  <c r="D23"/>
  <c r="E23" i="53"/>
  <c r="F16"/>
  <c r="G16" s="1"/>
  <c r="E26" i="52"/>
  <c r="D23"/>
  <c r="D24"/>
  <c r="D25"/>
  <c r="E19" i="51"/>
  <c r="E17"/>
  <c r="E18"/>
  <c r="D22"/>
  <c r="D23"/>
  <c r="E21" i="50"/>
  <c r="E24" s="1"/>
  <c r="E26" i="47"/>
  <c r="D25"/>
  <c r="D24"/>
  <c r="E24" i="46"/>
  <c r="F16"/>
  <c r="G16" s="1"/>
  <c r="E23" i="44"/>
  <c r="E12" l="1"/>
  <c r="E24" i="45"/>
  <c r="G15" i="43"/>
  <c r="F15"/>
  <c r="F16" i="42" l="1"/>
  <c r="G16" s="1"/>
  <c r="E24" i="41"/>
  <c r="F16"/>
  <c r="G16" s="1"/>
  <c r="E24" i="37"/>
  <c r="F16"/>
  <c r="G16" s="1"/>
  <c r="F21" i="35"/>
  <c r="E12"/>
  <c r="F21" i="33"/>
  <c r="G14"/>
  <c r="H14" s="1"/>
  <c r="F22" i="32"/>
  <c r="H14" i="29"/>
  <c r="G14"/>
  <c r="F21" i="28"/>
  <c r="G14"/>
  <c r="H14" s="1"/>
  <c r="F12"/>
  <c r="F21" i="26"/>
  <c r="G14"/>
  <c r="H14" s="1"/>
  <c r="F21" i="24"/>
  <c r="G14"/>
  <c r="H14" s="1"/>
  <c r="G12"/>
  <c r="H12" s="1"/>
  <c r="H14" i="23"/>
  <c r="G14"/>
  <c r="E24" i="21"/>
  <c r="F16" i="20"/>
  <c r="G16" s="1"/>
  <c r="E24" i="19"/>
  <c r="F16"/>
  <c r="G16" s="1"/>
  <c r="F14" i="16"/>
  <c r="G14" s="1"/>
  <c r="G14" i="17"/>
  <c r="F14"/>
  <c r="E13" i="80"/>
  <c r="E14"/>
  <c r="E15"/>
  <c r="E16"/>
  <c r="E17"/>
  <c r="E18"/>
  <c r="E19"/>
  <c r="E20"/>
  <c r="E21"/>
  <c r="E22"/>
  <c r="E23"/>
  <c r="E12"/>
  <c r="E23" i="14"/>
  <c r="E24" i="79"/>
  <c r="E25" i="11"/>
  <c r="E26" i="76"/>
  <c r="G14" i="78"/>
  <c r="F14"/>
  <c r="E13"/>
  <c r="E15"/>
  <c r="E16"/>
  <c r="E17"/>
  <c r="E18"/>
  <c r="E19"/>
  <c r="E20"/>
  <c r="E21"/>
  <c r="E12"/>
  <c r="E26" i="9"/>
  <c r="G16"/>
  <c r="F16"/>
  <c r="E28" i="80" l="1"/>
  <c r="G16" i="8" l="1"/>
  <c r="F16"/>
  <c r="E28" i="7"/>
  <c r="G24"/>
  <c r="F24"/>
  <c r="G16"/>
  <c r="F16"/>
  <c r="G16" i="6" l="1"/>
  <c r="F16"/>
  <c r="G14" i="10"/>
  <c r="F14"/>
  <c r="E29" i="4"/>
  <c r="G16"/>
  <c r="F16"/>
  <c r="E13" l="1"/>
  <c r="E14"/>
  <c r="E15"/>
  <c r="E17"/>
  <c r="E18"/>
  <c r="E19"/>
  <c r="E20"/>
  <c r="E21"/>
  <c r="E22"/>
  <c r="E23"/>
  <c r="E24"/>
  <c r="G16" i="13"/>
  <c r="F16"/>
  <c r="E13"/>
  <c r="E14"/>
  <c r="E15"/>
  <c r="E17"/>
  <c r="E18"/>
  <c r="E19"/>
  <c r="E20"/>
  <c r="E21"/>
  <c r="E22"/>
  <c r="E23"/>
  <c r="E21" i="12"/>
  <c r="E12"/>
  <c r="E30" i="86"/>
  <c r="G16"/>
  <c r="F16"/>
  <c r="E13"/>
  <c r="E14"/>
  <c r="E15"/>
  <c r="E17"/>
  <c r="E18"/>
  <c r="E19"/>
  <c r="E20"/>
  <c r="E21"/>
  <c r="E12"/>
  <c r="E32" i="77"/>
  <c r="E13" i="1"/>
  <c r="E14"/>
  <c r="E15"/>
  <c r="E16"/>
  <c r="E17"/>
  <c r="E18"/>
  <c r="E19"/>
  <c r="E20"/>
  <c r="E21"/>
  <c r="E22"/>
  <c r="E12"/>
  <c r="E21" i="77"/>
  <c r="E17"/>
  <c r="E16"/>
  <c r="E15"/>
  <c r="E14"/>
  <c r="E13"/>
  <c r="F16" i="52" l="1"/>
  <c r="D17" i="88"/>
  <c r="O17"/>
  <c r="E23" i="62" l="1"/>
  <c r="E25" i="47"/>
  <c r="H23" i="43" l="1"/>
  <c r="E13" i="41" l="1"/>
  <c r="E14"/>
  <c r="E15"/>
  <c r="E17"/>
  <c r="E18"/>
  <c r="E19"/>
  <c r="E20"/>
  <c r="E21"/>
  <c r="E22"/>
  <c r="E23"/>
  <c r="E12"/>
  <c r="E24" i="76" l="1"/>
  <c r="F23" i="23" l="1"/>
  <c r="G16" i="74" l="1"/>
  <c r="F16"/>
  <c r="E23" i="71" l="1"/>
  <c r="E23" i="68" l="1"/>
  <c r="F12" i="60" l="1"/>
  <c r="G12" s="1"/>
  <c r="E23" i="57" l="1"/>
  <c r="G16"/>
  <c r="F16"/>
  <c r="E13" i="56"/>
  <c r="E14"/>
  <c r="E15"/>
  <c r="E17"/>
  <c r="E18"/>
  <c r="E19"/>
  <c r="E20"/>
  <c r="E21"/>
  <c r="E22"/>
  <c r="E23"/>
  <c r="G16" i="55"/>
  <c r="F16"/>
  <c r="E13"/>
  <c r="E14"/>
  <c r="E15"/>
  <c r="E17"/>
  <c r="E18"/>
  <c r="E19"/>
  <c r="E20"/>
  <c r="E21"/>
  <c r="E22"/>
  <c r="E13" i="54"/>
  <c r="E14"/>
  <c r="E15"/>
  <c r="E17"/>
  <c r="E18"/>
  <c r="E19"/>
  <c r="E20"/>
  <c r="E21"/>
  <c r="E22"/>
  <c r="E12"/>
  <c r="E24" s="1"/>
  <c r="G16" i="52" l="1"/>
  <c r="F16" i="50" l="1"/>
  <c r="G16" s="1"/>
  <c r="E13"/>
  <c r="E14"/>
  <c r="E15"/>
  <c r="E17"/>
  <c r="E18"/>
  <c r="E19"/>
  <c r="E20"/>
  <c r="E22"/>
  <c r="E23"/>
  <c r="E12"/>
  <c r="G16" i="47"/>
  <c r="F16"/>
  <c r="G14" i="44"/>
  <c r="F14"/>
  <c r="F16" i="45"/>
  <c r="G16" s="1"/>
  <c r="G21" i="35"/>
  <c r="G12" i="16" l="1"/>
  <c r="F12"/>
  <c r="F12" i="17"/>
  <c r="G12" s="1"/>
  <c r="F16" i="85"/>
  <c r="G16" s="1"/>
  <c r="G12" i="14" l="1"/>
  <c r="F12"/>
  <c r="G12" i="10" l="1"/>
  <c r="F12"/>
  <c r="E27" i="67" l="1"/>
  <c r="E25" i="78" l="1"/>
  <c r="E16" i="75" l="1"/>
  <c r="E17"/>
  <c r="E18"/>
  <c r="E19"/>
  <c r="E20"/>
  <c r="E21"/>
  <c r="E22"/>
  <c r="E23"/>
  <c r="E12"/>
  <c r="E13"/>
  <c r="E14"/>
  <c r="E15"/>
  <c r="E17" i="74"/>
  <c r="E18"/>
  <c r="E19"/>
  <c r="E20"/>
  <c r="E21"/>
  <c r="E22"/>
  <c r="E12"/>
  <c r="E13"/>
  <c r="E14"/>
  <c r="E15"/>
  <c r="E17" i="73"/>
  <c r="E18"/>
  <c r="E19"/>
  <c r="E20"/>
  <c r="E21"/>
  <c r="E22"/>
  <c r="E23"/>
  <c r="E24"/>
  <c r="E12"/>
  <c r="E13"/>
  <c r="E14"/>
  <c r="E16"/>
  <c r="E13" i="72"/>
  <c r="E15"/>
  <c r="E16"/>
  <c r="E17"/>
  <c r="E18"/>
  <c r="E20"/>
  <c r="E21"/>
  <c r="E22"/>
  <c r="E15" i="71"/>
  <c r="E16"/>
  <c r="E17"/>
  <c r="E18"/>
  <c r="E19"/>
  <c r="E20"/>
  <c r="E21"/>
  <c r="E22"/>
  <c r="E12"/>
  <c r="E13"/>
  <c r="E14"/>
  <c r="E13" i="89"/>
  <c r="E15"/>
  <c r="E16"/>
  <c r="E17"/>
  <c r="E20"/>
  <c r="E21"/>
  <c r="E22"/>
  <c r="E23"/>
  <c r="E13" i="69"/>
  <c r="E14"/>
  <c r="E15"/>
  <c r="E17"/>
  <c r="E18"/>
  <c r="E12"/>
  <c r="E13" i="88"/>
  <c r="E14"/>
  <c r="E15"/>
  <c r="E16"/>
  <c r="E18"/>
  <c r="E19"/>
  <c r="E20"/>
  <c r="E21"/>
  <c r="E22"/>
  <c r="E13" i="84"/>
  <c r="E14"/>
  <c r="E15"/>
  <c r="E16"/>
  <c r="E17"/>
  <c r="E18"/>
  <c r="E19"/>
  <c r="E20"/>
  <c r="E21"/>
  <c r="E13" i="82"/>
  <c r="E14"/>
  <c r="E15"/>
  <c r="E16"/>
  <c r="E17"/>
  <c r="E18"/>
  <c r="E19"/>
  <c r="E20"/>
  <c r="E21"/>
  <c r="E13" i="83"/>
  <c r="E14"/>
  <c r="E15"/>
  <c r="E16"/>
  <c r="E17"/>
  <c r="E18"/>
  <c r="E19"/>
  <c r="E20"/>
  <c r="E21"/>
  <c r="E14" i="68"/>
  <c r="E15"/>
  <c r="E16"/>
  <c r="E17"/>
  <c r="E18"/>
  <c r="E19"/>
  <c r="E20"/>
  <c r="E21"/>
  <c r="E17" i="67"/>
  <c r="E18"/>
  <c r="E19"/>
  <c r="E20"/>
  <c r="E21"/>
  <c r="E22"/>
  <c r="E23"/>
  <c r="E12"/>
  <c r="E13"/>
  <c r="E14"/>
  <c r="E15"/>
  <c r="E13" i="66"/>
  <c r="E14"/>
  <c r="E15"/>
  <c r="E16"/>
  <c r="E17"/>
  <c r="E18"/>
  <c r="E19"/>
  <c r="E20"/>
  <c r="E21"/>
  <c r="E22"/>
  <c r="E12"/>
  <c r="E13" i="65"/>
  <c r="E14"/>
  <c r="E15"/>
  <c r="E16"/>
  <c r="E17"/>
  <c r="E18"/>
  <c r="E19"/>
  <c r="E20"/>
  <c r="E21"/>
  <c r="E22"/>
  <c r="E23"/>
  <c r="E12"/>
  <c r="E13" i="64"/>
  <c r="E14"/>
  <c r="E16"/>
  <c r="E20"/>
  <c r="E21"/>
  <c r="E22"/>
  <c r="E23"/>
  <c r="E12"/>
  <c r="E13" i="81"/>
  <c r="E14"/>
  <c r="E15"/>
  <c r="E16"/>
  <c r="E17"/>
  <c r="E18"/>
  <c r="E19"/>
  <c r="E20"/>
  <c r="E21"/>
  <c r="E22"/>
  <c r="E23"/>
  <c r="E13" i="63"/>
  <c r="E14"/>
  <c r="E15"/>
  <c r="E17"/>
  <c r="E18"/>
  <c r="E19"/>
  <c r="E25" s="1"/>
  <c r="E20"/>
  <c r="E21"/>
  <c r="E17" i="62"/>
  <c r="E13"/>
  <c r="E14"/>
  <c r="E15"/>
  <c r="E18"/>
  <c r="E19"/>
  <c r="E20"/>
  <c r="E21"/>
  <c r="E22"/>
  <c r="E12"/>
  <c r="E13" i="61"/>
  <c r="E14"/>
  <c r="E15"/>
  <c r="E17"/>
  <c r="E18"/>
  <c r="E19"/>
  <c r="E20"/>
  <c r="E21"/>
  <c r="E22"/>
  <c r="E12"/>
  <c r="E15" i="60"/>
  <c r="E16"/>
  <c r="E17"/>
  <c r="E18"/>
  <c r="E19"/>
  <c r="E20"/>
  <c r="E21"/>
  <c r="E24"/>
  <c r="E16" i="59"/>
  <c r="E17"/>
  <c r="E18"/>
  <c r="E19"/>
  <c r="E20"/>
  <c r="E21"/>
  <c r="E22"/>
  <c r="E23"/>
  <c r="E12"/>
  <c r="E13"/>
  <c r="E14"/>
  <c r="E15"/>
  <c r="E15" i="58"/>
  <c r="E16"/>
  <c r="E17"/>
  <c r="E18"/>
  <c r="E19"/>
  <c r="E20"/>
  <c r="E13" i="57"/>
  <c r="E14"/>
  <c r="E15"/>
  <c r="E17"/>
  <c r="E18"/>
  <c r="E19"/>
  <c r="E20"/>
  <c r="E21"/>
  <c r="E22"/>
  <c r="E12"/>
  <c r="E24" s="1"/>
  <c r="E12" i="56"/>
  <c r="E26" i="75" l="1"/>
  <c r="E25" i="73"/>
  <c r="E24" i="69"/>
  <c r="E24" i="62"/>
  <c r="E13" i="53"/>
  <c r="E14"/>
  <c r="E15"/>
  <c r="E17"/>
  <c r="E18"/>
  <c r="E19"/>
  <c r="E20"/>
  <c r="E21"/>
  <c r="E22"/>
  <c r="E12"/>
  <c r="E13" i="52"/>
  <c r="E14"/>
  <c r="E15"/>
  <c r="E17"/>
  <c r="E18"/>
  <c r="E19"/>
  <c r="E20"/>
  <c r="E21"/>
  <c r="E22"/>
  <c r="E12"/>
  <c r="E24" i="55" l="1"/>
  <c r="E12" i="51"/>
  <c r="E13"/>
  <c r="E14"/>
  <c r="E15"/>
  <c r="E16"/>
  <c r="E20"/>
  <c r="E13" i="47"/>
  <c r="E14"/>
  <c r="E15"/>
  <c r="E17"/>
  <c r="E18"/>
  <c r="E19"/>
  <c r="E20"/>
  <c r="E21"/>
  <c r="E22"/>
  <c r="E23"/>
  <c r="E12"/>
  <c r="E13" i="46"/>
  <c r="E14"/>
  <c r="E15"/>
  <c r="E17"/>
  <c r="E18"/>
  <c r="E19"/>
  <c r="E20"/>
  <c r="E21"/>
  <c r="E22"/>
  <c r="E23"/>
  <c r="E12"/>
  <c r="E15" i="44"/>
  <c r="E16"/>
  <c r="E17"/>
  <c r="E18"/>
  <c r="E19"/>
  <c r="E20"/>
  <c r="E21"/>
  <c r="E13" i="45"/>
  <c r="E14"/>
  <c r="E15"/>
  <c r="E17"/>
  <c r="E18"/>
  <c r="E19"/>
  <c r="E20"/>
  <c r="E21"/>
  <c r="E22"/>
  <c r="E23"/>
  <c r="E12"/>
  <c r="E13" i="43" l="1"/>
  <c r="E14"/>
  <c r="E16"/>
  <c r="E17"/>
  <c r="E18"/>
  <c r="E19"/>
  <c r="E20"/>
  <c r="E21"/>
  <c r="E22"/>
  <c r="E12"/>
  <c r="E13" i="42"/>
  <c r="E14"/>
  <c r="E15"/>
  <c r="E17"/>
  <c r="E18"/>
  <c r="E19"/>
  <c r="E20"/>
  <c r="E21"/>
  <c r="E22"/>
  <c r="E23"/>
  <c r="E12"/>
  <c r="E13" i="37"/>
  <c r="E14"/>
  <c r="E15"/>
  <c r="E17"/>
  <c r="E18"/>
  <c r="E19"/>
  <c r="E20"/>
  <c r="E21"/>
  <c r="E22"/>
  <c r="E23"/>
  <c r="E12"/>
  <c r="E25" i="42" l="1"/>
  <c r="E24" i="43"/>
  <c r="E13" i="35"/>
  <c r="E14"/>
  <c r="E15"/>
  <c r="E16"/>
  <c r="E17"/>
  <c r="E18"/>
  <c r="E19"/>
  <c r="E20"/>
  <c r="E22"/>
  <c r="E23"/>
  <c r="E25"/>
  <c r="F15" i="33"/>
  <c r="F16"/>
  <c r="F17"/>
  <c r="F18"/>
  <c r="F19"/>
  <c r="F20"/>
  <c r="F12"/>
  <c r="F14" i="32"/>
  <c r="F15"/>
  <c r="F16"/>
  <c r="F17"/>
  <c r="F18"/>
  <c r="F19"/>
  <c r="F20"/>
  <c r="F12"/>
  <c r="F15" i="28"/>
  <c r="F16"/>
  <c r="F17"/>
  <c r="F18"/>
  <c r="F19"/>
  <c r="F20"/>
  <c r="F13" i="27"/>
  <c r="F14"/>
  <c r="F15"/>
  <c r="F16"/>
  <c r="F17"/>
  <c r="F18"/>
  <c r="F19"/>
  <c r="F20"/>
  <c r="F15" i="26"/>
  <c r="F16"/>
  <c r="F17"/>
  <c r="F18"/>
  <c r="F19"/>
  <c r="F20"/>
  <c r="F12"/>
  <c r="F15" i="24"/>
  <c r="F16"/>
  <c r="F17"/>
  <c r="F18"/>
  <c r="F19"/>
  <c r="F20"/>
  <c r="E13" i="21"/>
  <c r="E14"/>
  <c r="E15"/>
  <c r="E16"/>
  <c r="E17"/>
  <c r="E18"/>
  <c r="E19"/>
  <c r="E20"/>
  <c r="E21"/>
  <c r="E22"/>
  <c r="E23"/>
  <c r="E12"/>
  <c r="E13" i="20" l="1"/>
  <c r="E14"/>
  <c r="E15"/>
  <c r="E17"/>
  <c r="E18"/>
  <c r="E19"/>
  <c r="E20"/>
  <c r="E21"/>
  <c r="E22"/>
  <c r="E23"/>
  <c r="E12"/>
  <c r="E13" i="19"/>
  <c r="E14"/>
  <c r="E15"/>
  <c r="E17"/>
  <c r="E18"/>
  <c r="E19"/>
  <c r="E20"/>
  <c r="E21"/>
  <c r="E22"/>
  <c r="E23"/>
  <c r="E12"/>
  <c r="E25" i="20" l="1"/>
  <c r="E19" i="17"/>
  <c r="E19" i="14"/>
  <c r="E13" i="79"/>
  <c r="E14"/>
  <c r="E15"/>
  <c r="E16"/>
  <c r="E17"/>
  <c r="E18"/>
  <c r="E19"/>
  <c r="E20"/>
  <c r="E21"/>
  <c r="E22"/>
  <c r="E13" i="85"/>
  <c r="E14"/>
  <c r="E15"/>
  <c r="E17"/>
  <c r="E18"/>
  <c r="E19"/>
  <c r="E20"/>
  <c r="E21"/>
  <c r="E22"/>
  <c r="E23"/>
  <c r="E12" i="13"/>
  <c r="E24" s="1"/>
  <c r="E14" i="76"/>
  <c r="E15"/>
  <c r="E16"/>
  <c r="E17"/>
  <c r="E18"/>
  <c r="E19"/>
  <c r="E20"/>
  <c r="E21"/>
  <c r="E22"/>
  <c r="E23"/>
  <c r="E12"/>
  <c r="E13"/>
  <c r="E13" i="9"/>
  <c r="E14"/>
  <c r="E15"/>
  <c r="E17"/>
  <c r="E18"/>
  <c r="E19"/>
  <c r="E20"/>
  <c r="E21"/>
  <c r="E22"/>
  <c r="E23"/>
  <c r="E12"/>
  <c r="E13" i="8"/>
  <c r="E14"/>
  <c r="E15"/>
  <c r="E17"/>
  <c r="E18"/>
  <c r="E19"/>
  <c r="E20"/>
  <c r="E21"/>
  <c r="E22"/>
  <c r="E23"/>
  <c r="E12"/>
  <c r="E13" i="7"/>
  <c r="E14"/>
  <c r="E15"/>
  <c r="E17"/>
  <c r="E18"/>
  <c r="E19"/>
  <c r="E20"/>
  <c r="E21"/>
  <c r="E22"/>
  <c r="E23"/>
  <c r="E12"/>
  <c r="E13" i="6"/>
  <c r="E14"/>
  <c r="E15"/>
  <c r="E17"/>
  <c r="E18"/>
  <c r="E19"/>
  <c r="E20"/>
  <c r="E21"/>
  <c r="E22"/>
  <c r="E23"/>
  <c r="E12"/>
  <c r="E13" i="10"/>
  <c r="E15"/>
  <c r="E16"/>
  <c r="E17"/>
  <c r="E18"/>
  <c r="E19"/>
  <c r="E20"/>
  <c r="E21"/>
  <c r="E24" i="8" l="1"/>
  <c r="E27" i="6"/>
  <c r="E12" i="4"/>
  <c r="E12" i="89" l="1"/>
  <c r="E12" i="88" l="1"/>
  <c r="E21" i="51" l="1"/>
  <c r="E24" s="1"/>
  <c r="E24" i="67" l="1"/>
  <c r="E23" i="66"/>
  <c r="E24" i="65"/>
  <c r="E24" i="64"/>
  <c r="E25" s="1"/>
  <c r="E22" i="63"/>
  <c r="E23" i="61"/>
  <c r="E22" i="60"/>
  <c r="E24" i="59"/>
  <c r="F12" i="23" l="1"/>
  <c r="E23" i="74" l="1"/>
  <c r="E25" s="1"/>
  <c r="E12" i="72"/>
  <c r="E25" s="1"/>
  <c r="E12" i="84" l="1"/>
  <c r="E12" i="83" l="1"/>
  <c r="E12" i="81" l="1"/>
  <c r="E24" s="1"/>
  <c r="E12" i="63"/>
  <c r="E12" i="55" l="1"/>
  <c r="F13" i="33" l="1"/>
  <c r="F13" i="32"/>
  <c r="F13" i="29" l="1"/>
  <c r="F15"/>
  <c r="F16"/>
  <c r="F17"/>
  <c r="F18"/>
  <c r="F19"/>
  <c r="F20"/>
  <c r="F13" i="28"/>
  <c r="F12" i="27"/>
  <c r="F22" s="1"/>
  <c r="F13" i="26"/>
  <c r="F13" i="24"/>
  <c r="F15" i="23" l="1"/>
  <c r="F16"/>
  <c r="F17"/>
  <c r="F18"/>
  <c r="F19"/>
  <c r="F20"/>
  <c r="F13"/>
  <c r="E21" i="16" l="1"/>
  <c r="E20"/>
  <c r="E21" i="17" l="1"/>
  <c r="E21" i="14" l="1"/>
  <c r="E20"/>
  <c r="E12" i="79"/>
  <c r="E12" i="85"/>
  <c r="E25" s="1"/>
  <c r="E18" i="12" l="1"/>
  <c r="E24" i="10" l="1"/>
  <c r="E12" i="82" l="1"/>
  <c r="E13" i="68" l="1"/>
  <c r="E16" i="67"/>
  <c r="E13" i="60"/>
  <c r="E13" i="58" l="1"/>
  <c r="E23" s="1"/>
  <c r="E23" i="1" l="1"/>
  <c r="E18" i="77" l="1"/>
  <c r="E19"/>
  <c r="E20"/>
  <c r="E12" l="1"/>
  <c r="H10" i="11" l="1"/>
  <c r="E15" l="1"/>
  <c r="E19"/>
  <c r="E23"/>
  <c r="E17"/>
  <c r="E12"/>
  <c r="E14"/>
  <c r="E18"/>
  <c r="E22"/>
  <c r="E21"/>
  <c r="E20"/>
  <c r="E13"/>
  <c r="E16"/>
  <c r="G10" i="5"/>
  <c r="E20" l="1"/>
  <c r="E21"/>
  <c r="E22"/>
  <c r="E23"/>
  <c r="E19"/>
  <c r="E15"/>
  <c r="E16"/>
  <c r="E12"/>
  <c r="E17"/>
  <c r="E13"/>
  <c r="E18"/>
  <c r="E14"/>
  <c r="E13" i="44"/>
  <c r="E25" i="5" l="1"/>
  <c r="F12" i="29"/>
  <c r="F22" s="1"/>
  <c r="E20" i="17" l="1"/>
  <c r="E18"/>
  <c r="E17"/>
  <c r="E16"/>
  <c r="E15"/>
  <c r="E13"/>
  <c r="E19" i="16"/>
  <c r="E18"/>
  <c r="E17"/>
  <c r="E16"/>
  <c r="E15"/>
  <c r="E13"/>
  <c r="E23" s="1"/>
  <c r="E22" i="17" l="1"/>
  <c r="E18" i="14"/>
  <c r="E17"/>
  <c r="E16"/>
  <c r="E15"/>
  <c r="E14"/>
  <c r="E13"/>
  <c r="E17" i="12" l="1"/>
  <c r="E16"/>
  <c r="E15"/>
  <c r="E13"/>
</calcChain>
</file>

<file path=xl/sharedStrings.xml><?xml version="1.0" encoding="utf-8"?>
<sst xmlns="http://schemas.openxmlformats.org/spreadsheetml/2006/main" count="4700" uniqueCount="437">
  <si>
    <t>АКТ №____</t>
  </si>
  <si>
    <t>приемки оказанных услуг (выполненных работ) по содержанию и текущему ремонту общего имущества в МКД</t>
  </si>
  <si>
    <t>г. Ставрополь</t>
  </si>
  <si>
    <t>Наименование вида работы (услуги)</t>
  </si>
  <si>
    <t>Переодичность  выполнения работ</t>
  </si>
  <si>
    <t>Единица измерения</t>
  </si>
  <si>
    <t>Стоимость/сметная стоимость выполненной работы (оказанной услуги) за единицу</t>
  </si>
  <si>
    <t>Цена выполненной работы (оказанной услуги)</t>
  </si>
  <si>
    <t>кв.м.</t>
  </si>
  <si>
    <t>Работы, выполняемые в целях надлежащего содержания систем вентиляции и дымоудаления многоквартирных домов</t>
  </si>
  <si>
    <t>шт</t>
  </si>
  <si>
    <t>Работы выполняемые в целях надлежащего содержания систем внутридомового газового оборудования в МКД</t>
  </si>
  <si>
    <t>м/п</t>
  </si>
  <si>
    <t xml:space="preserve">Работы по содержанию придомовой территории </t>
  </si>
  <si>
    <t>постоянно</t>
  </si>
  <si>
    <t xml:space="preserve">Аварийная служба систем водоснабжения и канализации </t>
  </si>
  <si>
    <t>непрерывно в течение года</t>
  </si>
  <si>
    <t>Аварийная служба систем отопления</t>
  </si>
  <si>
    <t xml:space="preserve">Аварийная служба систем электроснабжения </t>
  </si>
  <si>
    <t xml:space="preserve">Услуги по начислению и сбору платежей </t>
  </si>
  <si>
    <t>ИТОГ</t>
  </si>
  <si>
    <t>Настоящий акт составлен в двух экземплярах, имеющих одинаковую юридическую силу, по одному для каждой из Сторон.</t>
  </si>
  <si>
    <t>Подписи сторон:</t>
  </si>
  <si>
    <t>Исполнитель</t>
  </si>
  <si>
    <t>_______________________________________</t>
  </si>
  <si>
    <t>____________</t>
  </si>
  <si>
    <t>(должность, ФИО)</t>
  </si>
  <si>
    <t>(подпись)</t>
  </si>
  <si>
    <t>Заказчик</t>
  </si>
  <si>
    <t>Организационные работы</t>
  </si>
  <si>
    <r>
      <t xml:space="preserve">1. Исполнителем предъявлены к приемке следующие оказанные на основании договора подряда №5н от 01.07.2015 г. услуги и выполненные работы по содержанию и текущему ремонту общего имущества в МКД </t>
    </r>
    <r>
      <rPr>
        <b/>
        <sz val="11"/>
        <rFont val="Times New Roman"/>
        <family val="1"/>
        <charset val="204"/>
      </rPr>
      <t>№4/1</t>
    </r>
    <r>
      <rPr>
        <sz val="11"/>
        <rFont val="Times New Roman"/>
        <family val="1"/>
        <charset val="204"/>
      </rPr>
      <t xml:space="preserve"> расположенного по адресу </t>
    </r>
    <r>
      <rPr>
        <b/>
        <sz val="11"/>
        <rFont val="Times New Roman"/>
        <family val="1"/>
        <charset val="204"/>
      </rPr>
      <t>ул. Биологическая</t>
    </r>
    <r>
      <rPr>
        <sz val="11"/>
        <rFont val="Times New Roman"/>
        <family val="1"/>
        <charset val="204"/>
      </rPr>
      <t>:</t>
    </r>
  </si>
  <si>
    <r>
      <t xml:space="preserve">1. Исполнителем предъявлены к приемке следующие оказанные на основании договора подряда №13н от 30.06.2015 г. услуги и выполненные работы по содержанию и текущему ремонту общего имущества в МКД </t>
    </r>
    <r>
      <rPr>
        <b/>
        <sz val="11"/>
        <rFont val="Times New Roman"/>
        <family val="1"/>
        <charset val="204"/>
      </rPr>
      <t>№2/6</t>
    </r>
    <r>
      <rPr>
        <sz val="11"/>
        <rFont val="Times New Roman"/>
        <family val="1"/>
        <charset val="204"/>
      </rPr>
      <t xml:space="preserve"> расположенного по адресу </t>
    </r>
    <r>
      <rPr>
        <b/>
        <sz val="11"/>
        <rFont val="Times New Roman"/>
        <family val="1"/>
        <charset val="204"/>
      </rPr>
      <t>ул. Готвальда,Добролюбова</t>
    </r>
    <r>
      <rPr>
        <sz val="11"/>
        <rFont val="Times New Roman"/>
        <family val="1"/>
        <charset val="204"/>
      </rPr>
      <t>:</t>
    </r>
  </si>
  <si>
    <t>ИТОГО</t>
  </si>
  <si>
    <t>Дератизация и дезинсекция</t>
  </si>
  <si>
    <t>Работы, выполняемые в целях надлежащего содержания электрооборудования в многоквартирном доме</t>
  </si>
  <si>
    <t>Техническое обслуживание узла учета ИТП</t>
  </si>
  <si>
    <r>
      <t xml:space="preserve">1. Исполнителем предъявлены к приемке следующие оказанные на основании договора подряда №14н от 01.08.2015 г. услуги и выполненные работы по содержанию и текущему ремонту общего имущества в МКД </t>
    </r>
    <r>
      <rPr>
        <b/>
        <sz val="11"/>
        <rFont val="Times New Roman"/>
        <family val="1"/>
        <charset val="204"/>
      </rPr>
      <t>№4</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</si>
  <si>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t>ТО систем отопления</t>
  </si>
  <si>
    <r>
      <t xml:space="preserve">1. Исполнителем предъявлены к приемке следующие оказанные на основании договора подряда №17н от 01.04.2015 г. услуги и выполненные работы по содержанию и текущему ремонту общего имущества в МКД </t>
    </r>
    <r>
      <rPr>
        <b/>
        <sz val="11"/>
        <rFont val="Times New Roman"/>
        <family val="1"/>
        <charset val="204"/>
      </rPr>
      <t>№7</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</si>
  <si>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№18н от 01.07.2015 г. услуги и выполненные работы по содержанию и текущему ремонту общего имущества в МКД </t>
    </r>
    <r>
      <rPr>
        <b/>
        <sz val="11"/>
        <rFont val="Times New Roman"/>
        <family val="1"/>
        <charset val="204"/>
      </rPr>
      <t>№8</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</si>
  <si>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№19н от 01.07.2015 г. услуги и выполненные работы по содержанию и текущему ремонту общего имущества в МКД </t>
    </r>
    <r>
      <rPr>
        <b/>
        <sz val="11"/>
        <rFont val="Times New Roman"/>
        <family val="1"/>
        <charset val="204"/>
      </rPr>
      <t>№9</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</si>
  <si>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№15 от 31.12.2013 г. услуги и выполненные работы по содержанию и текущему ремонту общего имущества в МКД </t>
    </r>
    <r>
      <rPr>
        <b/>
        <sz val="11"/>
        <rFont val="Times New Roman"/>
        <family val="1"/>
        <charset val="204"/>
      </rPr>
      <t>№5</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</si>
  <si>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№21н от 01.07.2015 г. услуги и выполненные работы по содержанию и текущему ремонту общего имущества в МКД </t>
    </r>
    <r>
      <rPr>
        <b/>
        <sz val="11"/>
        <rFont val="Times New Roman"/>
        <family val="1"/>
        <charset val="204"/>
      </rPr>
      <t>№15</t>
    </r>
    <r>
      <rPr>
        <sz val="11"/>
        <rFont val="Times New Roman"/>
        <family val="1"/>
        <charset val="204"/>
      </rPr>
      <t xml:space="preserve">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</si>
  <si>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№21н от 01.07.2015 г. услуги и выполненные работы по содержанию и текущему ремонту общего имущества в МКД </t>
    </r>
    <r>
      <rPr>
        <b/>
        <sz val="11"/>
        <rFont val="Times New Roman"/>
        <family val="1"/>
        <charset val="204"/>
      </rPr>
      <t>№8</t>
    </r>
    <r>
      <rPr>
        <sz val="11"/>
        <rFont val="Times New Roman"/>
        <family val="1"/>
        <charset val="204"/>
      </rPr>
      <t xml:space="preserve"> расположенного по адресу </t>
    </r>
    <r>
      <rPr>
        <b/>
        <sz val="11"/>
        <rFont val="Times New Roman"/>
        <family val="1"/>
        <charset val="204"/>
      </rPr>
      <t>ул. Гвардейский</t>
    </r>
    <r>
      <rPr>
        <sz val="11"/>
        <rFont val="Times New Roman"/>
        <family val="1"/>
        <charset val="204"/>
      </rPr>
      <t>:</t>
    </r>
  </si>
  <si>
    <r>
      <t xml:space="preserve">1. Исполнителем предъявлены к приемке следующие оказанные на основании договора подряда №16 от 01.08.2015 г. услуги и выполненные работы по содержанию и текущему ремонту общего имущества в МКД </t>
    </r>
    <r>
      <rPr>
        <b/>
        <sz val="11"/>
        <rFont val="Times New Roman"/>
        <family val="1"/>
        <charset val="204"/>
      </rPr>
      <t>№16</t>
    </r>
    <r>
      <rPr>
        <sz val="11"/>
        <rFont val="Times New Roman"/>
        <family val="1"/>
        <charset val="204"/>
      </rPr>
      <t xml:space="preserve"> расположенного по адресу </t>
    </r>
    <r>
      <rPr>
        <b/>
        <sz val="11"/>
        <rFont val="Times New Roman"/>
        <family val="1"/>
        <charset val="204"/>
      </rPr>
      <t>ул. Гвардейский</t>
    </r>
    <r>
      <rPr>
        <sz val="11"/>
        <rFont val="Times New Roman"/>
        <family val="1"/>
        <charset val="204"/>
      </rPr>
      <t>:</t>
    </r>
  </si>
  <si>
    <r>
      <t xml:space="preserve">1. Исполнителем предъявлены к приемке следующие оказанные на основании договора подряда №27м от 01.10.2015 г. услуги и выполненные работы по содержанию и текущему ремонту общего имущества в МКД </t>
    </r>
    <r>
      <rPr>
        <b/>
        <sz val="11"/>
        <rFont val="Times New Roman"/>
        <family val="1"/>
        <charset val="204"/>
      </rPr>
      <t>№ 4</t>
    </r>
    <r>
      <rPr>
        <sz val="11"/>
        <rFont val="Times New Roman"/>
        <family val="1"/>
        <charset val="204"/>
      </rPr>
      <t xml:space="preserve"> расположенного по адресу </t>
    </r>
    <r>
      <rPr>
        <b/>
        <sz val="11"/>
        <rFont val="Times New Roman"/>
        <family val="1"/>
        <charset val="204"/>
      </rPr>
      <t>ул. Добролюбова</t>
    </r>
    <r>
      <rPr>
        <sz val="11"/>
        <rFont val="Times New Roman"/>
        <family val="1"/>
        <charset val="204"/>
      </rPr>
      <t>:</t>
    </r>
  </si>
  <si>
    <t xml:space="preserve">5. Претензий по выполнению условий Договора Стороны друг к другу не имеют. </t>
  </si>
  <si>
    <r>
      <t xml:space="preserve">1. Исполнителем предъявлены к приемке следующие оказанные на основании договора подряда №44н от 01.08.2015 г. услуги и выполненные работы по содержанию и текущему ремонту общего имущества в МКД </t>
    </r>
    <r>
      <rPr>
        <b/>
        <sz val="11"/>
        <rFont val="Times New Roman"/>
        <family val="1"/>
        <charset val="204"/>
      </rPr>
      <t>№ 1</t>
    </r>
    <r>
      <rPr>
        <sz val="11"/>
        <rFont val="Times New Roman"/>
        <family val="1"/>
        <charset val="204"/>
      </rPr>
      <t xml:space="preserve"> расположенного по адресу </t>
    </r>
    <r>
      <rPr>
        <b/>
        <sz val="11"/>
        <rFont val="Times New Roman"/>
        <family val="1"/>
        <charset val="204"/>
      </rPr>
      <t>ул. Комсомольская</t>
    </r>
    <r>
      <rPr>
        <sz val="11"/>
        <rFont val="Times New Roman"/>
        <family val="1"/>
        <charset val="204"/>
      </rPr>
      <t>:</t>
    </r>
  </si>
  <si>
    <r>
      <t xml:space="preserve">1. Исполнителем предъявлены к приемке следующие оказанные на основании договора подряда №46н от 31.07.2015 г. услуги и выполненные работы по содержанию и текущему ремонту общего имущества в МКД </t>
    </r>
    <r>
      <rPr>
        <b/>
        <sz val="11"/>
        <rFont val="Times New Roman"/>
        <family val="1"/>
        <charset val="204"/>
      </rPr>
      <t>№ 3а</t>
    </r>
    <r>
      <rPr>
        <sz val="11"/>
        <rFont val="Times New Roman"/>
        <family val="1"/>
        <charset val="204"/>
      </rPr>
      <t xml:space="preserve"> расположенного по адресу </t>
    </r>
    <r>
      <rPr>
        <b/>
        <sz val="11"/>
        <rFont val="Times New Roman"/>
        <family val="1"/>
        <charset val="204"/>
      </rPr>
      <t>ул. Комсомольская</t>
    </r>
    <r>
      <rPr>
        <sz val="11"/>
        <rFont val="Times New Roman"/>
        <family val="1"/>
        <charset val="204"/>
      </rPr>
      <t>:</t>
    </r>
  </si>
  <si>
    <r>
      <t xml:space="preserve">1. Исполнителем предъявлены к приемке следующие оказанные на основании договора подряда №48н от 01.07.2015 г. услуги и выполненные работы по содержанию и текущему ремонту общего имущества в МКД </t>
    </r>
    <r>
      <rPr>
        <b/>
        <sz val="11"/>
        <rFont val="Times New Roman"/>
        <family val="1"/>
        <charset val="204"/>
      </rPr>
      <t>№ 4а</t>
    </r>
    <r>
      <rPr>
        <sz val="11"/>
        <rFont val="Times New Roman"/>
        <family val="1"/>
        <charset val="204"/>
      </rPr>
      <t xml:space="preserve"> расположенного по адресу </t>
    </r>
    <r>
      <rPr>
        <b/>
        <sz val="11"/>
        <rFont val="Times New Roman"/>
        <family val="1"/>
        <charset val="204"/>
      </rPr>
      <t>ул. Комсомольская</t>
    </r>
    <r>
      <rPr>
        <sz val="11"/>
        <rFont val="Times New Roman"/>
        <family val="1"/>
        <charset val="204"/>
      </rPr>
      <t>:</t>
    </r>
  </si>
  <si>
    <r>
      <t xml:space="preserve">1. Исполнителем предъявлены к приемке следующие оказанные на основании договора подряда №49н от 01.01.2015 г. услуги и выполненные работы по содержанию и текущему ремонту общего имущества в МКД </t>
    </r>
    <r>
      <rPr>
        <b/>
        <sz val="11"/>
        <rFont val="Times New Roman"/>
        <family val="1"/>
        <charset val="204"/>
      </rPr>
      <t>№ 4б</t>
    </r>
    <r>
      <rPr>
        <sz val="11"/>
        <rFont val="Times New Roman"/>
        <family val="1"/>
        <charset val="204"/>
      </rPr>
      <t xml:space="preserve"> расположенного по адресу </t>
    </r>
    <r>
      <rPr>
        <b/>
        <sz val="11"/>
        <rFont val="Times New Roman"/>
        <family val="1"/>
        <charset val="204"/>
      </rPr>
      <t>ул. Комсомольская</t>
    </r>
    <r>
      <rPr>
        <sz val="11"/>
        <rFont val="Times New Roman"/>
        <family val="1"/>
        <charset val="204"/>
      </rPr>
      <t>:</t>
    </r>
  </si>
  <si>
    <r>
      <t xml:space="preserve">1. Исполнителем предъявлены к приемке следующие оказанные на основании договора подряда №45н от 01.09.2015 г. услуги и выполненные работы по содержанию и текущему ремонту общего имущества в МКД </t>
    </r>
    <r>
      <rPr>
        <b/>
        <sz val="11"/>
        <rFont val="Times New Roman"/>
        <family val="1"/>
        <charset val="204"/>
      </rPr>
      <t>№ 5</t>
    </r>
    <r>
      <rPr>
        <sz val="11"/>
        <rFont val="Times New Roman"/>
        <family val="1"/>
        <charset val="204"/>
      </rPr>
      <t xml:space="preserve"> расположенного по адресу </t>
    </r>
    <r>
      <rPr>
        <b/>
        <sz val="11"/>
        <rFont val="Times New Roman"/>
        <family val="1"/>
        <charset val="204"/>
      </rPr>
      <t>ул. Комсомольская</t>
    </r>
    <r>
      <rPr>
        <sz val="11"/>
        <rFont val="Times New Roman"/>
        <family val="1"/>
        <charset val="204"/>
      </rPr>
      <t>:</t>
    </r>
  </si>
  <si>
    <r>
      <t xml:space="preserve">1. Исполнителем предъявлены к приемке следующие оказанные на основании договора подряда №32н от 01.08.2015 г. услуги и выполненные работы по содержанию и текущему ремонту общего имущества в МКД </t>
    </r>
    <r>
      <rPr>
        <b/>
        <sz val="11"/>
        <rFont val="Times New Roman"/>
        <family val="1"/>
        <charset val="204"/>
      </rPr>
      <t>№ 1</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</si>
  <si>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№33н от 01.11.2015 г. услуги и выполненные работы по содержанию и текущему ремонту общего имущества в МКД </t>
    </r>
    <r>
      <rPr>
        <b/>
        <sz val="11"/>
        <rFont val="Times New Roman"/>
        <family val="1"/>
        <charset val="204"/>
      </rPr>
      <t>№ 2</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</si>
  <si>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№36н от 01.08.2015 г. услуги и выполненные работы по содержанию и текущему ремонту общего имущества в МКД </t>
    </r>
    <r>
      <rPr>
        <b/>
        <sz val="11"/>
        <rFont val="Times New Roman"/>
        <family val="1"/>
        <charset val="204"/>
      </rPr>
      <t>№ 5</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</si>
  <si>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№37н от 30.09.2015 г. услуги и выполненные работы по содержанию и текущему ремонту общего имущества в МКД </t>
    </r>
    <r>
      <rPr>
        <b/>
        <sz val="11"/>
        <rFont val="Times New Roman"/>
        <family val="1"/>
        <charset val="204"/>
      </rPr>
      <t>№ 6</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</si>
  <si>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№38н от 31.07.2015 г. услуги и выполненные работы по содержанию и текущему ремонту общего имущества в МКД </t>
    </r>
    <r>
      <rPr>
        <b/>
        <sz val="11"/>
        <rFont val="Times New Roman"/>
        <family val="1"/>
        <charset val="204"/>
      </rPr>
      <t>№ 7</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</si>
  <si>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№39н от 31.07.2015 г. услуги и выполненные работы по содержанию и текущему ремонту общего имущества в МКД </t>
    </r>
    <r>
      <rPr>
        <b/>
        <sz val="11"/>
        <rFont val="Times New Roman"/>
        <family val="1"/>
        <charset val="204"/>
      </rPr>
      <t>№ 8</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</si>
  <si>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№42н от 01.08.2015 г. услуги и выполненные работы по содержанию и текущему ремонту общего имущества в МКД </t>
    </r>
    <r>
      <rPr>
        <b/>
        <sz val="11"/>
        <rFont val="Times New Roman"/>
        <family val="1"/>
        <charset val="204"/>
      </rPr>
      <t>№ 11</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</si>
  <si>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№43н от 01.09.2015 г. услуги и выполненные работы по содержанию и текущему ремонту общего имущества в МКД </t>
    </r>
    <r>
      <rPr>
        <b/>
        <sz val="11"/>
        <rFont val="Times New Roman"/>
        <family val="1"/>
        <charset val="204"/>
      </rPr>
      <t>№ 12</t>
    </r>
    <r>
      <rPr>
        <sz val="11"/>
        <rFont val="Times New Roman"/>
        <family val="1"/>
        <charset val="204"/>
      </rPr>
      <t xml:space="preserve"> расположенного по адресу </t>
    </r>
    <r>
      <rPr>
        <b/>
        <sz val="11"/>
        <rFont val="Times New Roman"/>
        <family val="1"/>
        <charset val="204"/>
      </rPr>
      <t>ул. Кооперативный</t>
    </r>
    <r>
      <rPr>
        <sz val="11"/>
        <rFont val="Times New Roman"/>
        <family val="1"/>
        <charset val="204"/>
      </rPr>
      <t>:</t>
    </r>
  </si>
  <si>
    <r>
      <t xml:space="preserve">1. Исполнителем предъявлены к приемке следующие оказанные на основании договора подряда №56н от 01.07.2015 г. услуги и выполненные работы по содержанию и текущему ремонту общего имущества в МКД </t>
    </r>
    <r>
      <rPr>
        <b/>
        <sz val="11"/>
        <rFont val="Times New Roman"/>
        <family val="1"/>
        <charset val="204"/>
      </rPr>
      <t>№ 2</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</si>
  <si>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№57н от 09.07.2015 г. услуги и выполненные работы по содержанию и текущему ремонту общего имущества в МКД </t>
    </r>
    <r>
      <rPr>
        <b/>
        <sz val="11"/>
        <rFont val="Times New Roman"/>
        <family val="1"/>
        <charset val="204"/>
      </rPr>
      <t>№ 4</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</si>
  <si>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t xml:space="preserve">То систем центрального отопления </t>
  </si>
  <si>
    <r>
      <t xml:space="preserve">1. Исполнителем предъявлены к приемке следующие оказанные на основании договора подряда №61н от 26.06.2015 г. услуги и выполненные работы по содержанию и текущему ремонту общего имущества в МКД </t>
    </r>
    <r>
      <rPr>
        <b/>
        <sz val="11"/>
        <rFont val="Times New Roman"/>
        <family val="1"/>
        <charset val="204"/>
      </rPr>
      <t>№ 9</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</si>
  <si>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№62н от 28.06.2015 г. услуги и выполненные работы по содержанию и текущему ремонту общего имущества в МКД </t>
    </r>
    <r>
      <rPr>
        <b/>
        <sz val="11"/>
        <rFont val="Times New Roman"/>
        <family val="1"/>
        <charset val="204"/>
      </rPr>
      <t>№ 10</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</si>
  <si>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t xml:space="preserve">Аварийная служба систем центрального отопления </t>
  </si>
  <si>
    <r>
      <t xml:space="preserve">1. Исполнителем предъявлены к приемке следующие оказанные на основании договора подряда №63н от 01.09.2015 г. услуги и выполненные работы по содержанию и текущему ремонту общего имущества в МКД </t>
    </r>
    <r>
      <rPr>
        <b/>
        <sz val="11"/>
        <rFont val="Times New Roman"/>
        <family val="1"/>
        <charset val="204"/>
      </rPr>
      <t>№ 15</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</si>
  <si>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№65н от 01.07.2015 г. услуги и выполненные работы по содержанию и текущему ремонту общего имущества в МКД </t>
    </r>
    <r>
      <rPr>
        <b/>
        <sz val="11"/>
        <rFont val="Times New Roman"/>
        <family val="1"/>
        <charset val="204"/>
      </rPr>
      <t>№ 18</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</si>
  <si>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№63н от 01.07.2015 г. услуги и выполненные работы по содержанию и текущему ремонту общего имущества в МКД </t>
    </r>
    <r>
      <rPr>
        <b/>
        <sz val="11"/>
        <rFont val="Times New Roman"/>
        <family val="1"/>
        <charset val="204"/>
      </rPr>
      <t>№ 17</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</si>
  <si>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№66н от 01.07.2015 г. услуги и выполненные работы по содержанию и текущему ремонту общего имущества в МКД </t>
    </r>
    <r>
      <rPr>
        <b/>
        <sz val="11"/>
        <rFont val="Times New Roman"/>
        <family val="1"/>
        <charset val="204"/>
      </rPr>
      <t>№ 19</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</si>
  <si>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№67н от 01.07.2015 г. услуги и выполненные работы по содержанию и текущему ремонту общего имущества в МКД </t>
    </r>
    <r>
      <rPr>
        <b/>
        <sz val="11"/>
        <rFont val="Times New Roman"/>
        <family val="1"/>
        <charset val="204"/>
      </rPr>
      <t>№ 21</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</si>
  <si>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№70н от 30.06.2015 г. услуги и выполненные работы по содержанию и текущему ремонту общего имущества в МКД </t>
    </r>
    <r>
      <rPr>
        <b/>
        <sz val="11"/>
        <rFont val="Times New Roman"/>
        <family val="1"/>
        <charset val="204"/>
      </rPr>
      <t>№ 28</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</si>
  <si>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№71н от 01.08.2015 г. услуги и выполненные работы по содержанию и текущему ремонту общего имущества в МКД </t>
    </r>
    <r>
      <rPr>
        <b/>
        <sz val="11"/>
        <rFont val="Times New Roman"/>
        <family val="1"/>
        <charset val="204"/>
      </rPr>
      <t>№ 29</t>
    </r>
    <r>
      <rPr>
        <sz val="11"/>
        <rFont val="Times New Roman"/>
        <family val="1"/>
        <charset val="204"/>
      </rPr>
      <t xml:space="preserve"> расположенного по адресу </t>
    </r>
    <r>
      <rPr>
        <b/>
        <sz val="11"/>
        <rFont val="Times New Roman"/>
        <family val="1"/>
        <charset val="204"/>
      </rPr>
      <t>ул. Ленинградский</t>
    </r>
    <r>
      <rPr>
        <sz val="11"/>
        <rFont val="Times New Roman"/>
        <family val="1"/>
        <charset val="204"/>
      </rPr>
      <t>:</t>
    </r>
  </si>
  <si>
    <r>
      <t xml:space="preserve">1. Исполнителем предъявлены к приемке следующие оказанные на основании договора подряда №87н от 01.07.2015 г. услуги и выполненные работы по содержанию и текущему ремонту общего имущества в МКД </t>
    </r>
    <r>
      <rPr>
        <b/>
        <sz val="11"/>
        <rFont val="Times New Roman"/>
        <family val="1"/>
        <charset val="204"/>
      </rPr>
      <t>№ 1</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</si>
  <si>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r>
      <t xml:space="preserve">1. Исполнителем предъявлены к приемке следующие оказанные на основании договора подряда №90н от 01.07.2015 г. услуги и выполненные работы по содержанию и текущему ремонту общего имущества в МКД </t>
    </r>
    <r>
      <rPr>
        <b/>
        <sz val="11"/>
        <rFont val="Times New Roman"/>
        <family val="1"/>
        <charset val="204"/>
      </rPr>
      <t>№ 5</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</si>
  <si>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t>ТО центрального отопления</t>
  </si>
  <si>
    <r>
      <t xml:space="preserve">1. Исполнителем предъявлены к приемке следующие оказанные на основании договора подряда №91н от 01.07.2015 г. услуги и выполненные работы по содержанию и текущему ремонту общего имущества в МКД </t>
    </r>
    <r>
      <rPr>
        <b/>
        <sz val="11"/>
        <rFont val="Times New Roman"/>
        <family val="1"/>
        <charset val="204"/>
      </rPr>
      <t>№ 7</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</si>
  <si>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r>
      <t xml:space="preserve">1. Исполнителем предъявлены к приемке следующие оказанные на основании договора подряда №86н от 01.07.2015 г. услуги и выполненные работы по содержанию и текущему ремонту общего имущества в МКД </t>
    </r>
    <r>
      <rPr>
        <b/>
        <sz val="11"/>
        <rFont val="Times New Roman"/>
        <family val="1"/>
        <charset val="204"/>
      </rPr>
      <t>№ 9</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</si>
  <si>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r>
      <t xml:space="preserve">1. Исполнителем предъявлены к приемке следующие оказанные на основании договора подряда №88н от 01.07.2015 г. услуги и выполненные работы по содержанию и текущему ремонту общего имущества в МКД </t>
    </r>
    <r>
      <rPr>
        <b/>
        <sz val="11"/>
        <rFont val="Times New Roman"/>
        <family val="1"/>
        <charset val="204"/>
      </rPr>
      <t>№ 11</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</si>
  <si>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r>
      <t xml:space="preserve">1. Исполнителем предъявлены к приемке следующие оказанные на основании договора подряда №89н от 01.07.2015 г. услуги и выполненные работы по содержанию и текущему ремонту общего имущества в МКД </t>
    </r>
    <r>
      <rPr>
        <b/>
        <sz val="11"/>
        <rFont val="Times New Roman"/>
        <family val="1"/>
        <charset val="204"/>
      </rPr>
      <t>№ 13</t>
    </r>
    <r>
      <rPr>
        <sz val="11"/>
        <rFont val="Times New Roman"/>
        <family val="1"/>
        <charset val="204"/>
      </rPr>
      <t xml:space="preserve"> расположенного по адресу </t>
    </r>
    <r>
      <rPr>
        <b/>
        <sz val="11"/>
        <rFont val="Times New Roman"/>
        <family val="1"/>
        <charset val="204"/>
      </rPr>
      <t>ул. Литейный</t>
    </r>
    <r>
      <rPr>
        <sz val="11"/>
        <rFont val="Times New Roman"/>
        <family val="1"/>
        <charset val="204"/>
      </rPr>
      <t>:</t>
    </r>
  </si>
  <si>
    <r>
      <t xml:space="preserve">1. Исполнителем предъявлены к приемке следующие оказанные на основании договора подряда №92н от 01.07.2015 г. услуги и выполненные работы по содержанию и текущему ремонту общего имущества в МКД </t>
    </r>
    <r>
      <rPr>
        <b/>
        <sz val="11"/>
        <rFont val="Times New Roman"/>
        <family val="1"/>
        <charset val="204"/>
      </rPr>
      <t>№ 1</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</si>
  <si>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r>
      <t xml:space="preserve">1. Исполнителем предъявлены к приемке следующие оказанные на основании договора подряда №93н от 24.06.2015 г. услуги и выполненные работы по содержанию и текущему ремонту общего имущества в МКД </t>
    </r>
    <r>
      <rPr>
        <b/>
        <sz val="11"/>
        <rFont val="Times New Roman"/>
        <family val="1"/>
        <charset val="204"/>
      </rPr>
      <t>№ 2</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</si>
  <si>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t>Аварийная служба систем центрального отопления</t>
  </si>
  <si>
    <r>
      <t xml:space="preserve">1. Исполнителем предъявлены к приемке следующие оказанные на основании договора подряда №94н от 29.07.2015 г. услуги и выполненные работы по содержанию и текущему ремонту общего имущества в МКД </t>
    </r>
    <r>
      <rPr>
        <b/>
        <sz val="11"/>
        <rFont val="Times New Roman"/>
        <family val="1"/>
        <charset val="204"/>
      </rPr>
      <t>№ 3</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</si>
  <si>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r>
      <t xml:space="preserve">1. Исполнителем предъявлены к приемке следующие оказанные на основании договора подряда №96н от 01.08.2015 г. услуги и выполненные работы по содержанию и текущему ремонту общего имущества в МКД </t>
    </r>
    <r>
      <rPr>
        <b/>
        <sz val="11"/>
        <rFont val="Times New Roman"/>
        <family val="1"/>
        <charset val="204"/>
      </rPr>
      <t>№ 6</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</si>
  <si>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r>
      <t xml:space="preserve">1. Исполнителем предъявлены к приемке следующие оказанные на основании договора подряда №97н от 15.07.2015 г. услуги и выполненные работы по содержанию и текущему ремонту общего имущества в МКД </t>
    </r>
    <r>
      <rPr>
        <b/>
        <sz val="11"/>
        <rFont val="Times New Roman"/>
        <family val="1"/>
        <charset val="204"/>
      </rPr>
      <t>№ 7</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</si>
  <si>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r>
      <t xml:space="preserve">1. Исполнителем предъявлены к приемке следующие оказанные на основании договора подряда №98н от 01.06.2015 г. услуги и выполненные работы по содержанию и текущему ремонту общего имущества в МКД </t>
    </r>
    <r>
      <rPr>
        <b/>
        <sz val="11"/>
        <rFont val="Times New Roman"/>
        <family val="1"/>
        <charset val="204"/>
      </rPr>
      <t>№ 9</t>
    </r>
    <r>
      <rPr>
        <sz val="11"/>
        <rFont val="Times New Roman"/>
        <family val="1"/>
        <charset val="204"/>
      </rPr>
      <t xml:space="preserve"> расположенного по адресу </t>
    </r>
    <r>
      <rPr>
        <b/>
        <sz val="11"/>
        <rFont val="Times New Roman"/>
        <family val="1"/>
        <charset val="204"/>
      </rPr>
      <t>ул. Металлистов</t>
    </r>
    <r>
      <rPr>
        <sz val="11"/>
        <rFont val="Times New Roman"/>
        <family val="1"/>
        <charset val="204"/>
      </rPr>
      <t>:</t>
    </r>
  </si>
  <si>
    <r>
      <t xml:space="preserve">1. Исполнителем предъявлены к приемке следующие оказанные на основании договора подряда №108н от 01.06.2015 г. услуги и выполненные работы по содержанию и текущему ремонту общего имущества в МКД </t>
    </r>
    <r>
      <rPr>
        <b/>
        <sz val="11"/>
        <rFont val="Times New Roman"/>
        <family val="1"/>
        <charset val="204"/>
      </rPr>
      <t>№ 47</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</si>
  <si>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№109н от 01.08.2015 г. услуги и выполненные работы по содержанию и текущему ремонту общего имущества в МКД </t>
    </r>
    <r>
      <rPr>
        <b/>
        <sz val="11"/>
        <rFont val="Times New Roman"/>
        <family val="1"/>
        <charset val="204"/>
      </rPr>
      <t>№ 49</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</si>
  <si>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№110н от 01.07.2015 г. услуги и выполненные работы по содержанию и текущему ремонту общего имущества в МКД </t>
    </r>
    <r>
      <rPr>
        <b/>
        <sz val="11"/>
        <rFont val="Times New Roman"/>
        <family val="1"/>
        <charset val="204"/>
      </rPr>
      <t>№ 51</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</si>
  <si>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№111н от 01.08.2015 г. услуги и выполненные работы по содержанию и текущему ремонту общего имущества в МКД </t>
    </r>
    <r>
      <rPr>
        <b/>
        <sz val="11"/>
        <rFont val="Times New Roman"/>
        <family val="1"/>
        <charset val="204"/>
      </rPr>
      <t>№ 53</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</si>
  <si>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№112н от 01.08.2015 г. услуги и выполненные работы по содержанию и текущему ремонту общего имущества в МКД </t>
    </r>
    <r>
      <rPr>
        <b/>
        <sz val="11"/>
        <rFont val="Times New Roman"/>
        <family val="1"/>
        <charset val="204"/>
      </rPr>
      <t>№ 55</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</si>
  <si>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№120н от 01.08.2015 г. услуги и выполненные работы по содержанию и текущему ремонту общего имущества в МКД </t>
    </r>
    <r>
      <rPr>
        <b/>
        <sz val="11"/>
        <rFont val="Times New Roman"/>
        <family val="1"/>
        <charset val="204"/>
      </rPr>
      <t>№ 7</t>
    </r>
    <r>
      <rPr>
        <sz val="11"/>
        <rFont val="Times New Roman"/>
        <family val="1"/>
        <charset val="204"/>
      </rPr>
      <t xml:space="preserve"> расположенного по адресу </t>
    </r>
    <r>
      <rPr>
        <b/>
        <sz val="11"/>
        <rFont val="Times New Roman"/>
        <family val="1"/>
        <charset val="204"/>
      </rPr>
      <t>ул. Объездная</t>
    </r>
    <r>
      <rPr>
        <sz val="11"/>
        <rFont val="Times New Roman"/>
        <family val="1"/>
        <charset val="204"/>
      </rPr>
      <t>:</t>
    </r>
  </si>
  <si>
    <r>
      <t xml:space="preserve">1. Исполнителем предъявлены к приемке следующие оказанные на основании договора подряда №133н от 01.07.2015 г. услуги и выполненные работы по содержанию и текущему ремонту общего имущества в МКД </t>
    </r>
    <r>
      <rPr>
        <b/>
        <sz val="11"/>
        <rFont val="Times New Roman"/>
        <family val="1"/>
        <charset val="204"/>
      </rPr>
      <t>№ 2</t>
    </r>
    <r>
      <rPr>
        <sz val="11"/>
        <rFont val="Times New Roman"/>
        <family val="1"/>
        <charset val="204"/>
      </rPr>
      <t xml:space="preserve"> расположенного по адресу </t>
    </r>
    <r>
      <rPr>
        <b/>
        <sz val="11"/>
        <rFont val="Times New Roman"/>
        <family val="1"/>
        <charset val="204"/>
      </rPr>
      <t>ул. Фабричный</t>
    </r>
    <r>
      <rPr>
        <sz val="11"/>
        <rFont val="Times New Roman"/>
        <family val="1"/>
        <charset val="204"/>
      </rPr>
      <t>:</t>
    </r>
  </si>
  <si>
    <r>
      <t xml:space="preserve">1. Исполнителем предъявлены к приемке следующие оказанные на основании договора подряда №132н от 01.09.2015 г. услуги и выполненные работы по содержанию и текущему ремонту общего имущества в МКД </t>
    </r>
    <r>
      <rPr>
        <b/>
        <sz val="11"/>
        <rFont val="Times New Roman"/>
        <family val="1"/>
        <charset val="204"/>
      </rPr>
      <t>№ 3</t>
    </r>
    <r>
      <rPr>
        <sz val="11"/>
        <rFont val="Times New Roman"/>
        <family val="1"/>
        <charset val="204"/>
      </rPr>
      <t xml:space="preserve"> расположенного по адресу </t>
    </r>
    <r>
      <rPr>
        <b/>
        <sz val="11"/>
        <rFont val="Times New Roman"/>
        <family val="1"/>
        <charset val="204"/>
      </rPr>
      <t>ул. Фабричный</t>
    </r>
    <r>
      <rPr>
        <sz val="11"/>
        <rFont val="Times New Roman"/>
        <family val="1"/>
        <charset val="204"/>
      </rPr>
      <t>:</t>
    </r>
  </si>
  <si>
    <t>ТО систем центрального отопления</t>
  </si>
  <si>
    <r>
      <t xml:space="preserve">1. Исполнителем предъявлены к приемке следующие оказанные на основании договора подряда №134н от 01.07.2015 г. услуги и выполненные работы по содержанию и текущему ремонту общего имущества в МКД </t>
    </r>
    <r>
      <rPr>
        <b/>
        <sz val="11"/>
        <rFont val="Times New Roman"/>
        <family val="1"/>
        <charset val="204"/>
      </rPr>
      <t>№ 2</t>
    </r>
    <r>
      <rPr>
        <sz val="11"/>
        <rFont val="Times New Roman"/>
        <family val="1"/>
        <charset val="204"/>
      </rPr>
      <t xml:space="preserve"> расположенного по адресу </t>
    </r>
    <r>
      <rPr>
        <b/>
        <sz val="11"/>
        <rFont val="Times New Roman"/>
        <family val="1"/>
        <charset val="204"/>
      </rPr>
      <t>ул. Чкалова</t>
    </r>
    <r>
      <rPr>
        <sz val="11"/>
        <rFont val="Times New Roman"/>
        <family val="1"/>
        <charset val="204"/>
      </rPr>
      <t>:</t>
    </r>
  </si>
  <si>
    <r>
      <t xml:space="preserve">1. Исполнителем предъявлены к приемке следующие оказанные на основании договора подряда №135 от 01.07.2015 г. услуги и выполненные работы по содержанию и текущему ремонту общего имущества в МКД </t>
    </r>
    <r>
      <rPr>
        <b/>
        <sz val="11"/>
        <rFont val="Times New Roman"/>
        <family val="1"/>
        <charset val="204"/>
      </rPr>
      <t>№ 33</t>
    </r>
    <r>
      <rPr>
        <sz val="11"/>
        <rFont val="Times New Roman"/>
        <family val="1"/>
        <charset val="204"/>
      </rPr>
      <t xml:space="preserve"> расположенного по адресу </t>
    </r>
    <r>
      <rPr>
        <b/>
        <sz val="11"/>
        <rFont val="Times New Roman"/>
        <family val="1"/>
        <charset val="204"/>
      </rPr>
      <t>ул. Чкалова</t>
    </r>
    <r>
      <rPr>
        <sz val="11"/>
        <rFont val="Times New Roman"/>
        <family val="1"/>
        <charset val="204"/>
      </rPr>
      <t>:</t>
    </r>
  </si>
  <si>
    <r>
      <t xml:space="preserve">1. Исполнителем предъявлены к приемке следующие оказанные на основании договора подряда №137нсп от 01.07.2015 г. услуги и выполненные работы по содержанию и текущему ремонту общего имущества в МКД </t>
    </r>
    <r>
      <rPr>
        <b/>
        <sz val="11"/>
        <rFont val="Times New Roman"/>
        <family val="1"/>
        <charset val="204"/>
      </rPr>
      <t>№ 42</t>
    </r>
    <r>
      <rPr>
        <sz val="11"/>
        <rFont val="Times New Roman"/>
        <family val="1"/>
        <charset val="204"/>
      </rPr>
      <t xml:space="preserve"> расположенного по адресу </t>
    </r>
    <r>
      <rPr>
        <b/>
        <sz val="11"/>
        <rFont val="Times New Roman"/>
        <family val="1"/>
        <charset val="204"/>
      </rPr>
      <t>ул. Чкалова</t>
    </r>
    <r>
      <rPr>
        <sz val="11"/>
        <rFont val="Times New Roman"/>
        <family val="1"/>
        <charset val="204"/>
      </rPr>
      <t>:</t>
    </r>
  </si>
  <si>
    <t>4 Работы (услуги) выполненны (оказаны) полностью, в установленные сроки, с надлежащим качеством.</t>
  </si>
  <si>
    <t>Тех.обслуживание систем центрального отопления</t>
  </si>
  <si>
    <t>Общие работы, выполняемые для надлежащего содержания систем водоснабжения (холодного и горячего), отопления и водоотведения в МКД</t>
  </si>
  <si>
    <t>Аварийное обслуживание систем отопления</t>
  </si>
  <si>
    <t>То центрального отопления</t>
  </si>
  <si>
    <t>Техобслуживание центрального отопления</t>
  </si>
  <si>
    <t>Получил:</t>
  </si>
  <si>
    <t>№ п/п</t>
  </si>
  <si>
    <t>по графику</t>
  </si>
  <si>
    <r>
      <t xml:space="preserve">1. Исполнителем предъявлены к приемке следующие оказанные на основании договора подряда №16у от 01.08.2015 г. услуги и выполненные работы по содержанию и текущему ремонту общего имущества в МКД </t>
    </r>
    <r>
      <rPr>
        <b/>
        <sz val="11"/>
        <rFont val="Times New Roman"/>
        <family val="1"/>
        <charset val="204"/>
      </rPr>
      <t>№6</t>
    </r>
    <r>
      <rPr>
        <sz val="11"/>
        <rFont val="Times New Roman"/>
        <family val="1"/>
        <charset val="204"/>
      </rPr>
      <t xml:space="preserve"> расположенного по адресу </t>
    </r>
    <r>
      <rPr>
        <b/>
        <sz val="11"/>
        <rFont val="Times New Roman"/>
        <family val="1"/>
        <charset val="204"/>
      </rPr>
      <t>ул. Готвальда 6</t>
    </r>
    <r>
      <rPr>
        <sz val="11"/>
        <rFont val="Times New Roman"/>
        <family val="1"/>
        <charset val="204"/>
      </rPr>
      <t>:</t>
    </r>
  </si>
  <si>
    <r>
      <t xml:space="preserve">1. Исполнителем предъявлены к приемке следующие оказанные на основании договора подряда №47/2017нсу от 31.12.2017 г. услуги и выполненные работы по содержанию и текущему ремонту общего имущества в МКД </t>
    </r>
    <r>
      <rPr>
        <b/>
        <sz val="11"/>
        <rFont val="Times New Roman"/>
        <family val="1"/>
        <charset val="204"/>
      </rPr>
      <t>№2/1</t>
    </r>
    <r>
      <rPr>
        <sz val="11"/>
        <rFont val="Times New Roman"/>
        <family val="1"/>
        <charset val="204"/>
      </rPr>
      <t xml:space="preserve"> расположенного по адресу </t>
    </r>
    <r>
      <rPr>
        <b/>
        <sz val="11"/>
        <rFont val="Times New Roman"/>
        <family val="1"/>
        <charset val="204"/>
      </rPr>
      <t>ул. Биологическая</t>
    </r>
    <r>
      <rPr>
        <sz val="11"/>
        <rFont val="Times New Roman"/>
        <family val="1"/>
        <charset val="204"/>
      </rPr>
      <t>:</t>
    </r>
  </si>
  <si>
    <r>
      <t xml:space="preserve">1. Исполнителем предъявлены к приемке следующие оказанные на основании договора подряда №51/2017нсу от 31.12.2017 г. услуги и выполненные работы по содержанию и текущему ремонту общего имущества в МКД </t>
    </r>
    <r>
      <rPr>
        <b/>
        <sz val="11"/>
        <rFont val="Times New Roman"/>
        <family val="1"/>
        <charset val="204"/>
      </rPr>
      <t>№</t>
    </r>
    <r>
      <rPr>
        <sz val="11"/>
        <rFont val="Times New Roman"/>
        <family val="1"/>
        <charset val="204"/>
      </rPr>
      <t xml:space="preserve">11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</si>
  <si>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№81н от 01.09.2016 г. услуги и выполненные работы по содержанию и текущему ремонту общего имущества в МКД </t>
    </r>
    <r>
      <rPr>
        <b/>
        <sz val="11"/>
        <rFont val="Times New Roman"/>
        <family val="1"/>
        <charset val="204"/>
      </rPr>
      <t>№</t>
    </r>
    <r>
      <rPr>
        <sz val="11"/>
        <rFont val="Times New Roman"/>
        <family val="1"/>
        <charset val="204"/>
      </rPr>
      <t xml:space="preserve">13 расположенного по адресу </t>
    </r>
    <r>
      <rPr>
        <b/>
        <sz val="11"/>
        <rFont val="Times New Roman"/>
        <family val="1"/>
        <charset val="204"/>
      </rPr>
      <t>ул. Готвальда</t>
    </r>
    <r>
      <rPr>
        <sz val="11"/>
        <rFont val="Times New Roman"/>
        <family val="1"/>
        <charset val="204"/>
      </rPr>
      <t>:</t>
    </r>
  </si>
  <si>
    <r>
      <t xml:space="preserve">1. Исполнителем предъявлены к приемке следующие оказанные на основании договора подряда №16нсу/2018 от 01.06.2018 г. услуги и выполненные работы по содержанию и текущему ремонту общего имущества в МКД </t>
    </r>
    <r>
      <rPr>
        <b/>
        <sz val="11"/>
        <rFont val="Times New Roman"/>
        <family val="1"/>
        <charset val="204"/>
      </rPr>
      <t>№ 27Б</t>
    </r>
    <r>
      <rPr>
        <sz val="11"/>
        <rFont val="Times New Roman"/>
        <family val="1"/>
        <charset val="204"/>
      </rPr>
      <t xml:space="preserve"> расположенного по адресу </t>
    </r>
    <r>
      <rPr>
        <b/>
        <sz val="11"/>
        <rFont val="Times New Roman"/>
        <family val="1"/>
        <charset val="204"/>
      </rPr>
      <t>ул. Дзержинского</t>
    </r>
    <r>
      <rPr>
        <sz val="11"/>
        <rFont val="Times New Roman"/>
        <family val="1"/>
        <charset val="204"/>
      </rPr>
      <t>:</t>
    </r>
  </si>
  <si>
    <t xml:space="preserve">Проведение  осмотров, необходимых для надлежащего содержания конструктивных элементов, входящих в состав общего имущества МКД </t>
  </si>
  <si>
    <t>два раза в год</t>
  </si>
  <si>
    <t>Общие работы, выполняемые для надлежащего содержания систем водоснабжения (холодного,горячего), отопления и водоотведения в многоквартирных домах</t>
  </si>
  <si>
    <r>
      <t xml:space="preserve">1. Исполнителем предъявлены к приемке следующие оказанные на основании договора подряда от 01.11.2018 г. услуги и выполненные работы по содержанию и текущему ремонту общего имущества в МКД </t>
    </r>
    <r>
      <rPr>
        <b/>
        <sz val="11"/>
        <rFont val="Times New Roman"/>
        <family val="1"/>
        <charset val="204"/>
      </rPr>
      <t>№ 20</t>
    </r>
    <r>
      <rPr>
        <sz val="11"/>
        <rFont val="Times New Roman"/>
        <family val="1"/>
        <charset val="204"/>
      </rPr>
      <t xml:space="preserve"> расположенного по адресу </t>
    </r>
    <r>
      <rPr>
        <b/>
        <sz val="11"/>
        <rFont val="Times New Roman"/>
        <family val="1"/>
        <charset val="204"/>
      </rPr>
      <t>ул. Добролюбова</t>
    </r>
    <r>
      <rPr>
        <sz val="11"/>
        <rFont val="Times New Roman"/>
        <family val="1"/>
        <charset val="204"/>
      </rPr>
      <t>:</t>
    </r>
  </si>
  <si>
    <r>
      <t xml:space="preserve">Собственники помещений в МКД, расположенном по адресу </t>
    </r>
    <r>
      <rPr>
        <b/>
        <sz val="11"/>
        <rFont val="Times New Roman"/>
        <family val="1"/>
        <charset val="204"/>
      </rPr>
      <t xml:space="preserve">ул. Литейный 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__________________________,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</si>
  <si>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Работы, выполняемые в целях надлежащего содержания систем вентиляции и дымоудаления мкд</t>
  </si>
  <si>
    <t>Работы, выполняемые в целях надлежащего содержания электрооборудования в мкд</t>
  </si>
  <si>
    <r>
      <t xml:space="preserve">1. Исполнителем предъявлены к приемке следующие оказанные на основании договора подряда №53/2017нсу от 01.04.2018 г. услуги и выполненные работы по содержанию и текущему ремонту общего имущества в МКД </t>
    </r>
    <r>
      <rPr>
        <b/>
        <sz val="11"/>
        <rFont val="Times New Roman"/>
        <family val="1"/>
        <charset val="204"/>
      </rPr>
      <t>№ 45</t>
    </r>
    <r>
      <rPr>
        <sz val="11"/>
        <rFont val="Times New Roman"/>
        <family val="1"/>
        <charset val="204"/>
      </rPr>
      <t xml:space="preserve"> расположенного по адресу </t>
    </r>
    <r>
      <rPr>
        <b/>
        <sz val="11"/>
        <rFont val="Times New Roman"/>
        <family val="1"/>
        <charset val="204"/>
      </rPr>
      <t>ул. Московская</t>
    </r>
    <r>
      <rPr>
        <sz val="11"/>
        <rFont val="Times New Roman"/>
        <family val="1"/>
        <charset val="204"/>
      </rPr>
      <t>:</t>
    </r>
  </si>
  <si>
    <r>
      <t xml:space="preserve">1. Исполнителем предъявлены к приемке следующие оказанные на основании договора подряда №120н от 01.07.2018 г. услуги и выполненные работы по содержанию и текущему ремонту общего имущества в МКД </t>
    </r>
    <r>
      <rPr>
        <b/>
        <sz val="11"/>
        <rFont val="Times New Roman"/>
        <family val="1"/>
        <charset val="204"/>
      </rPr>
      <t>№ 1/1</t>
    </r>
    <r>
      <rPr>
        <sz val="11"/>
        <rFont val="Times New Roman"/>
        <family val="1"/>
        <charset val="204"/>
      </rPr>
      <t xml:space="preserve"> расположенного по адресу </t>
    </r>
    <r>
      <rPr>
        <b/>
        <sz val="11"/>
        <rFont val="Times New Roman"/>
        <family val="1"/>
        <charset val="204"/>
      </rPr>
      <t>ул. Надежденский</t>
    </r>
    <r>
      <rPr>
        <sz val="11"/>
        <rFont val="Times New Roman"/>
        <family val="1"/>
        <charset val="204"/>
      </rPr>
      <t>:</t>
    </r>
  </si>
  <si>
    <r>
      <t xml:space="preserve">1. Исполнителем предъявлены к приемке следующие оказанные на основании договора подряда №55/2017нсу от 26.11.2017 г. услуги и выполненные работы по содержанию и текущему ремонту общего имущества в МКД </t>
    </r>
    <r>
      <rPr>
        <b/>
        <sz val="11"/>
        <rFont val="Times New Roman"/>
        <family val="1"/>
        <charset val="204"/>
      </rPr>
      <t>№ 1/2</t>
    </r>
    <r>
      <rPr>
        <sz val="11"/>
        <rFont val="Times New Roman"/>
        <family val="1"/>
        <charset val="204"/>
      </rPr>
      <t xml:space="preserve"> расположенного по адресу </t>
    </r>
    <r>
      <rPr>
        <b/>
        <sz val="11"/>
        <rFont val="Times New Roman"/>
        <family val="1"/>
        <charset val="204"/>
      </rPr>
      <t>ул. Надежденский 1/2</t>
    </r>
    <r>
      <rPr>
        <sz val="11"/>
        <rFont val="Times New Roman"/>
        <family val="1"/>
        <charset val="204"/>
      </rPr>
      <t>:</t>
    </r>
  </si>
  <si>
    <r>
      <t xml:space="preserve">1. Исполнителем предъявлены к приемке следующие оказанные на основании договора подряда №120н от 01.11.2018 г. услуги и выполненные работы по содержанию и текущему ремонту общего имущества в МКД </t>
    </r>
    <r>
      <rPr>
        <b/>
        <sz val="11"/>
        <rFont val="Times New Roman"/>
        <family val="1"/>
        <charset val="204"/>
      </rPr>
      <t>№ 1/4</t>
    </r>
    <r>
      <rPr>
        <sz val="11"/>
        <rFont val="Times New Roman"/>
        <family val="1"/>
        <charset val="204"/>
      </rPr>
      <t xml:space="preserve"> расположенного по адресу </t>
    </r>
    <r>
      <rPr>
        <b/>
        <sz val="11"/>
        <rFont val="Times New Roman"/>
        <family val="1"/>
        <charset val="204"/>
      </rPr>
      <t>ул. Надежденский</t>
    </r>
    <r>
      <rPr>
        <sz val="11"/>
        <rFont val="Times New Roman"/>
        <family val="1"/>
        <charset val="204"/>
      </rPr>
      <t>:</t>
    </r>
  </si>
  <si>
    <t>руб</t>
  </si>
  <si>
    <t xml:space="preserve">   </t>
  </si>
  <si>
    <t>ТО системы центрального отопления</t>
  </si>
  <si>
    <t>Подготовка дома к сезонной эксплуатации</t>
  </si>
  <si>
    <t>Общие работы, выполняемые для надлежащего содержания систем водоснабжения (холодного,горячего), отопления и водоотведения в мкд</t>
  </si>
  <si>
    <r>
      <t xml:space="preserve">1. Исполнителем предъявлены к приемке следующие оказанные на основании договора подряда №12нсу/2018 от 01.12.2018 г. услуги и выполненные работы по содержанию и текущему ремонту общего имущества в МКД </t>
    </r>
    <r>
      <rPr>
        <b/>
        <sz val="11"/>
        <rFont val="Times New Roman"/>
        <family val="1"/>
        <charset val="204"/>
      </rPr>
      <t>№ 27</t>
    </r>
    <r>
      <rPr>
        <sz val="11"/>
        <rFont val="Times New Roman"/>
        <family val="1"/>
        <charset val="204"/>
      </rPr>
      <t xml:space="preserve"> расположенного по адресу </t>
    </r>
    <r>
      <rPr>
        <b/>
        <sz val="11"/>
        <rFont val="Times New Roman"/>
        <family val="1"/>
        <charset val="204"/>
      </rPr>
      <t>ул. Дзержинского</t>
    </r>
    <r>
      <rPr>
        <sz val="11"/>
        <rFont val="Times New Roman"/>
        <family val="1"/>
        <charset val="204"/>
      </rPr>
      <t>:</t>
    </r>
  </si>
  <si>
    <r>
      <t xml:space="preserve">1. Исполнителем предъявлены к приемке следующие оказанные на основании договора подряда №3нсу/2019 от 01.03.2019 г. услуги и выполненные работы по содержанию и текущему ремонту общего имущества в МКД </t>
    </r>
    <r>
      <rPr>
        <b/>
        <sz val="11"/>
        <rFont val="Times New Roman"/>
        <family val="1"/>
        <charset val="204"/>
      </rPr>
      <t>№10/1</t>
    </r>
    <r>
      <rPr>
        <sz val="11"/>
        <rFont val="Times New Roman"/>
        <family val="1"/>
        <charset val="204"/>
      </rPr>
      <t xml:space="preserve"> расположенного по адресу </t>
    </r>
    <r>
      <rPr>
        <b/>
        <sz val="11"/>
        <rFont val="Times New Roman"/>
        <family val="1"/>
        <charset val="204"/>
      </rPr>
      <t>ул. Биологическая</t>
    </r>
    <r>
      <rPr>
        <sz val="11"/>
        <rFont val="Times New Roman"/>
        <family val="1"/>
        <charset val="204"/>
      </rPr>
      <t>:</t>
    </r>
  </si>
  <si>
    <t>постоянно/ два раза в год</t>
  </si>
  <si>
    <t>Техдиагностирование внутридомового газового оборудования</t>
  </si>
  <si>
    <t>Техдиагностика внутридомового газового оборудования</t>
  </si>
  <si>
    <r>
      <t xml:space="preserve">Собственники помещений в МКД, расположенном по адресу </t>
    </r>
    <r>
      <rPr>
        <b/>
        <sz val="11"/>
        <rFont val="Times New Roman"/>
        <family val="1"/>
        <charset val="204"/>
      </rPr>
      <t xml:space="preserve">ул. Надежденский 3/2,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</si>
  <si>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1. Исполнителем предъявлены к приемке следующие оказанные на основании договора подряда №69НСУ/2019 от 01.03.2019 г. услуги и выполненные работы по содержанию и текущему ремонту общего имущества в МКД </t>
    </r>
    <r>
      <rPr>
        <b/>
        <sz val="11"/>
        <rFont val="Times New Roman"/>
        <family val="1"/>
        <charset val="204"/>
      </rPr>
      <t>№ 3/2</t>
    </r>
    <r>
      <rPr>
        <sz val="11"/>
        <rFont val="Times New Roman"/>
        <family val="1"/>
        <charset val="204"/>
      </rPr>
      <t xml:space="preserve"> расположенного по адресу </t>
    </r>
    <r>
      <rPr>
        <b/>
        <sz val="11"/>
        <rFont val="Times New Roman"/>
        <family val="1"/>
        <charset val="204"/>
      </rPr>
      <t>ул. Надежденский</t>
    </r>
    <r>
      <rPr>
        <sz val="11"/>
        <rFont val="Times New Roman"/>
        <family val="1"/>
        <charset val="204"/>
      </rPr>
      <t>:</t>
    </r>
  </si>
  <si>
    <t>Уборка подъезда</t>
  </si>
  <si>
    <t>Техническое обслуживание систем отопоения</t>
  </si>
  <si>
    <t>"01" января 2021 г</t>
  </si>
  <si>
    <r>
      <t xml:space="preserve">Собственники помещений в МКД, расположенном по адресу </t>
    </r>
    <r>
      <rPr>
        <b/>
        <sz val="11"/>
        <rFont val="Times New Roman"/>
        <family val="1"/>
        <charset val="204"/>
      </rPr>
      <t xml:space="preserve">ул. Добролюбова 20,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</si>
  <si>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Туапсинская,10,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</si>
  <si>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1. Исполнителем предъявлены к приемке следующие оказанные на основании договора подряда №71НСУ/2019 от 01.10.2019 г. услуги и выполненные работы по содержанию и текущему ремонту общего имущества в МКД </t>
    </r>
    <r>
      <rPr>
        <sz val="11"/>
        <rFont val="Times New Roman"/>
        <family val="1"/>
        <charset val="204"/>
      </rPr>
      <t xml:space="preserve"> расположенного по адресу </t>
    </r>
    <r>
      <rPr>
        <b/>
        <sz val="11"/>
        <rFont val="Times New Roman"/>
        <family val="1"/>
        <charset val="204"/>
      </rPr>
      <t>ул. Туапсинская,10</t>
    </r>
    <r>
      <rPr>
        <sz val="11"/>
        <rFont val="Times New Roman"/>
        <family val="1"/>
        <charset val="204"/>
      </rPr>
      <t>:</t>
    </r>
  </si>
  <si>
    <t xml:space="preserve">Проведение  осмотров, необходимых для надлежащего содержания конструктивных элементов,содержания систем водоснабжения, водоотведения и отопления входящих в состав общего имущества МКД </t>
  </si>
  <si>
    <r>
      <t xml:space="preserve">Собственники помещений в МКД, расположенном по адресу </t>
    </r>
    <r>
      <rPr>
        <b/>
        <sz val="11"/>
        <rFont val="Times New Roman"/>
        <family val="1"/>
        <charset val="204"/>
      </rPr>
      <t xml:space="preserve">ул. Готвальда 4,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</si>
  <si>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</si>
  <si>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6, </t>
    </r>
    <r>
      <rPr>
        <sz val="11"/>
        <rFont val="Times New Roman"/>
        <family val="1"/>
        <charset val="204"/>
      </rPr>
      <t>именуемые в дальнейшем "Заказчик", в лице____________________ являющегося собственником квартиры №___,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</si>
  <si>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</si>
  <si>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8,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</si>
  <si>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</si>
  <si>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11,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</si>
  <si>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13, </t>
    </r>
    <r>
      <rPr>
        <sz val="11"/>
        <rFont val="Times New Roman"/>
        <family val="1"/>
        <charset val="204"/>
      </rPr>
      <t>именуемые в дальнейшем "Заказчик", в лице____________________ являющегося собственником квартиры №___,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</si>
  <si>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Готвальда 15,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</si>
  <si>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Гвардейский 8,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</si>
  <si>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Гвардейский 16,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</si>
  <si>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Дзержинского,27,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</si>
  <si>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Дзержинского,27Б,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</si>
  <si>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Добролюбова 4,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</si>
  <si>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Комсомольская 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</si>
  <si>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Комсомольская 3а,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</si>
  <si>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Комсомольская 4а,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</si>
  <si>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Комсомольская 4б,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</si>
  <si>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Комсомольская 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</si>
  <si>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</si>
  <si>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</si>
  <si>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</si>
  <si>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6,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</si>
  <si>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</si>
  <si>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8,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</si>
  <si>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11,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</si>
  <si>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Кооперативный 12,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</si>
  <si>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</si>
  <si>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4,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</si>
  <si>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10,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</si>
  <si>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17,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</si>
  <si>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18,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</si>
  <si>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19,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</si>
  <si>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21,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</si>
  <si>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29,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</si>
  <si>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Генеральный директор ООО УК "Авантаж"</t>
  </si>
  <si>
    <t>Ефимова Т.И.</t>
  </si>
  <si>
    <r>
      <t xml:space="preserve">Собственники помещений в МКД, расположенном по адресу </t>
    </r>
    <r>
      <rPr>
        <b/>
        <sz val="11"/>
        <rFont val="Times New Roman"/>
        <family val="1"/>
        <charset val="204"/>
      </rPr>
      <t xml:space="preserve">ул. Литейный 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</si>
  <si>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Литейный 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</si>
  <si>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Литейный 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</si>
  <si>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Литейный 11,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</si>
  <si>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Литейный 13,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</si>
  <si>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</si>
  <si>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3,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</si>
  <si>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6,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</si>
  <si>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</si>
  <si>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</si>
  <si>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45,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</si>
  <si>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47,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</si>
  <si>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49,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</si>
  <si>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51,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</si>
  <si>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53,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</si>
  <si>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Московская 55,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</si>
  <si>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Надежденский 1/1,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</si>
  <si>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Надежденский 1/2,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</si>
  <si>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Надежденский 1/4,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</si>
  <si>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Объездная 7,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</si>
  <si>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Фабричный 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</si>
  <si>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Фабричный 3,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</si>
  <si>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Чкалова 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</si>
  <si>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Чкалова 33,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</si>
  <si>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Чкалова 42,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</si>
  <si>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Работы по содержанию помещений входящих в состав общего имущества МКД</t>
  </si>
  <si>
    <t>Ремонт кровли</t>
  </si>
  <si>
    <r>
      <t xml:space="preserve">Собственники помещений в МКД, расположенном по адресу </t>
    </r>
    <r>
      <rPr>
        <b/>
        <sz val="11"/>
        <rFont val="Times New Roman"/>
        <family val="1"/>
        <charset val="204"/>
      </rPr>
      <t>ул. Биологическая,2/1</t>
    </r>
    <r>
      <rPr>
        <sz val="11"/>
        <rFont val="Times New Roman"/>
        <family val="1"/>
        <charset val="204"/>
      </rPr>
      <t>, 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</si>
  <si>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Замена трубы в подвале</t>
  </si>
  <si>
    <t>Окраска детской площадки</t>
  </si>
  <si>
    <t>Замена канализационной трубы в подвале</t>
  </si>
  <si>
    <t>Проверка дымохода и вентканала</t>
  </si>
  <si>
    <t>Смена светильников</t>
  </si>
  <si>
    <t>Смена ламп накаливания</t>
  </si>
  <si>
    <t>по заявке</t>
  </si>
  <si>
    <t>Ремонт пола</t>
  </si>
  <si>
    <r>
      <t xml:space="preserve">Собственники помещений в МКД, расположенном по адресу </t>
    </r>
    <r>
      <rPr>
        <b/>
        <sz val="11"/>
        <rFont val="Times New Roman"/>
        <family val="1"/>
        <charset val="204"/>
      </rPr>
      <t>ул. Биологическая,4/1</t>
    </r>
    <r>
      <rPr>
        <sz val="11"/>
        <rFont val="Times New Roman"/>
        <family val="1"/>
        <charset val="204"/>
      </rPr>
      <t>, именуемые в дальнейшем "Заказчик", в лице____________________ являющегося собственником квартиры №___,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</si>
  <si>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ул. Биологическая,10/1</t>
    </r>
    <r>
      <rPr>
        <sz val="11"/>
        <rFont val="Times New Roman"/>
        <family val="1"/>
        <charset val="204"/>
      </rPr>
      <t>, 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</si>
  <si>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Ленинградский 28,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</si>
  <si>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r>
      <t xml:space="preserve">Собственники помещений в МКД, расположенном по адресу </t>
    </r>
    <r>
      <rPr>
        <b/>
        <sz val="11"/>
        <rFont val="Times New Roman"/>
        <family val="1"/>
        <charset val="204"/>
      </rPr>
      <t xml:space="preserve">ул. Металлистов 2,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</si>
  <si>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"01" января 2022 г</t>
  </si>
  <si>
    <t>Смена ламп</t>
  </si>
  <si>
    <t xml:space="preserve">Замена трубы </t>
  </si>
  <si>
    <t>4. Работы (услуги) выполненны (оказаны) полностью, в установленные сроки, с надлежащим качеством.</t>
  </si>
  <si>
    <t>2,18/0,8</t>
  </si>
  <si>
    <t>Проведение  осмотров, необходимых для надлежащего содержания конструктивных элементов,</t>
  </si>
  <si>
    <t>Содержания систем водоснабжения, водоотведения и отопления входящих в состав общего имущества МКД с составлением плана восстановительных работ</t>
  </si>
  <si>
    <t>0,06/0,11</t>
  </si>
  <si>
    <t>4,04/4,94</t>
  </si>
  <si>
    <t>2,98/3,99</t>
  </si>
  <si>
    <t>2,15/2,13</t>
  </si>
  <si>
    <t>Заделка отверстий пеной</t>
  </si>
  <si>
    <t>Ремонт отмостки</t>
  </si>
  <si>
    <t>Установка кранов в подвале</t>
  </si>
  <si>
    <t>Замена трубы</t>
  </si>
  <si>
    <t>3. На 01.01.2022 г задолженость составляет 942,06 руб. За период с 01.01.2021 г. по 31.12.2021 г. начисленно 222915,59 руб., полученно денежных средств за данный период 225717,565 руб.</t>
  </si>
  <si>
    <t>2. Всего за период с 01.01.2021 г по 31.12.2021 г. выполненно работ (оказанно услуг) на общую сумму 110201 (сто десять тысяч двести один) рубль 04 коп.</t>
  </si>
  <si>
    <t>3. На 01.01.2022 г задолженость составляет 35882,02 руб. За период с 01.01.2021 г. по 31.12.2021 г. начисленно 136405,94 руб., полученно денежных средств за данный период 120954,62 руб.</t>
  </si>
  <si>
    <t>Ремонт отмостки  (КС провайдеры+наличная оплата)</t>
  </si>
  <si>
    <t>2. Всего за период с 01.01.2021 г по 31.12.2021 г. выполненно работ (оказанно услуг) на общую сумму 249790 (двести сорок девять тысяч семьсот девяносто) рублей 34 коп.</t>
  </si>
  <si>
    <t>Заполнение швов битумной мастикой</t>
  </si>
  <si>
    <t>Ремонт кровли (КС дополнительный сбор)</t>
  </si>
  <si>
    <t>2. Всего за период с 01.01.2021 г по 31.12.2021 г. выполненно работ (оказанно услуг) на общую сумму 369619 (триста шестьдесят девять тысяч шестьсот девятнадцать) рублей 53 коп.</t>
  </si>
  <si>
    <t>3. На 01.01.2022 г задолженость составляет 4369,74 руб. За период с 01.01.2021 г. по 31.12.2021 г. начисленно 218010,94 руб., полученно денежных средств за данный период 218306,34 руб.,  текущий ремонт резервный фонд начисленно за данный период 35646 руб, поступило 35666,32 руб.</t>
  </si>
  <si>
    <t xml:space="preserve">3. Задолженность на 01.01.2022 года составляет 987,29 руб. За период с 01.01.2021 г. по 31.12.2021 г. начисленно 99040,10 руб., полученно денежных средств за данный период 102286,55 руб. </t>
  </si>
  <si>
    <t>2. Всего за период с 01.01.2021 г по 31.12.2021 г. выполненно работ (оказанно услуг) на общую сумму 110360 (сто десять тысяч триста шестьдесят ) рублей 68 коп.</t>
  </si>
  <si>
    <t xml:space="preserve">3.  За период с 01.01.2021 г. по 31.12.2021 г. начисленно 82067,90 руб., полученно денедных средств за данный период 89307,96 руб. </t>
  </si>
  <si>
    <t>2. Всего за период с 01.01.2021 г по 31.12.2021 г. выполненно работ (оказанно услуг) на общую сумму 84719 (восемьдесят четыре тысячи семьсот девятнадцать) рублей 78 коп.</t>
  </si>
  <si>
    <r>
      <t xml:space="preserve">Собственники помещений в МКД, расположенном по адресу </t>
    </r>
    <r>
      <rPr>
        <b/>
        <sz val="11"/>
        <rFont val="Times New Roman"/>
        <family val="1"/>
        <charset val="204"/>
      </rPr>
      <t xml:space="preserve">ул. Готвальда 2/Добролюбова 6,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</si>
  <si>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Смена расходомеров</t>
  </si>
  <si>
    <t>Ремонт подъезда (КС)</t>
  </si>
  <si>
    <t>Поверка приборов учета</t>
  </si>
  <si>
    <t>Услуги автовышки</t>
  </si>
  <si>
    <t>2. Всего за период с 01.01.2020 г по 31.12.2020 г. выполненно работ (оказанно услуг) на общую сумму 205501 (двести пять тысяч пятьсот один) рубль 99 коп.</t>
  </si>
  <si>
    <t>3. На 01.01.2022 г задолженость составляет 11295,54 руб. За период с 01.01.2021 г. по 31.12.2021 г. начисленно 155425,54 руб., полученно денежных средств за данный период 149384,51 руб.</t>
  </si>
  <si>
    <t>2. Всего за период с 01.01.2021 г по 31.12.2021 г. выполненно работ (оказанно услуг) на общую сумму 112515 (сто двеннадцать тысяч пятьсот пятнадцать) рублей 32 коп.</t>
  </si>
  <si>
    <t xml:space="preserve">3. На 01.01.2022 г задолженость составляет 137965,71 руб. За период с 01.01.2021 г. по 31.12.2021 г. начисленно 143821,91 руб., полученно денежных средств за данный период 132678,17 руб. </t>
  </si>
  <si>
    <t>2. Всего за период с 01.01.2021 г по 31.12.2021 г. выполненно работ (оказанно услуг) на общую сумму 44658 (сорок четыре тысячи шестьсот пятьдесят восемь) рублей 63 коп.</t>
  </si>
  <si>
    <t xml:space="preserve">3. За период с 01.01.2021 г. по 31.12.2021 г. начисленно 44519,04 руб., полученно денежных средств за данный период 44502,12 руб. </t>
  </si>
  <si>
    <t>Смена патрона</t>
  </si>
  <si>
    <t>2. Всего за период с 01.01.2021 г по 31.12.2021 г. выполненно работ (оказанно услуг) на общую сумму 100111 (сто тысяч сто одиннадцать) рублей 45 коп.</t>
  </si>
  <si>
    <t xml:space="preserve">3. На 01.01.2022 г задолженость составляет 83938,78 руб. За период с 01.01.2021 г. по 31.12.2021 г. начисленно 109795,34 руб., полученно денежных средств за данный период 85098,76 руб. </t>
  </si>
  <si>
    <t>Материал для Теплосети</t>
  </si>
  <si>
    <t>Замена крана</t>
  </si>
  <si>
    <t>Закрытие-открытие запорной арматуры</t>
  </si>
  <si>
    <t>2. Всего за период с 01.01.2021 г по 31.12.2021 г. выполненно работ (оказанно услуг) на общую сумму 108504 (сто восемь тысяч пятьсот четыре) рубля 84 коп.</t>
  </si>
  <si>
    <t>3.На 01.01.2022 г задолженость составляет 1547,72 руб. За период с 01.01.2021 г. по 31.12.2021 г. начисленно 98643,04 руб., полученно денедных средств за данный период 133402,07 руб.</t>
  </si>
  <si>
    <t>2. Всего за период с 01.01.2021 г по 31.12.2021 г. выполненно работ (оказанно услуг) на общую сумму 79415 (семьдесят девять тысяч четыреста пятнадцать) рублей 05 коп.</t>
  </si>
  <si>
    <t>3. На 01.01.2022 г задолженость составляет 83938,78 руб. За период с 01.01.2021 г. по 31.12.2021 г. начисленно 78051,90 руб., полученно денежных средств за данный период 98442,98 руб., текущий ремонт резервный фонд начисленно за данный период 11325 руб, поступило 9336,22 руб.</t>
  </si>
  <si>
    <t>Замена дверного доводчика (КС)</t>
  </si>
  <si>
    <t xml:space="preserve">3.За период с 01.01.2021 г. по 31.12.2021 г. начисленно 60551,81 руб., полученно денежных средств за данный период 58605,24 руб. </t>
  </si>
  <si>
    <t>2. Всего за период с 01.01.2021 г по 31.12.2021 г. выполненно работ (оказанно услуг) на общую сумму 60840 (шестьдесят тысяч восемьсот сорок) рублей 54 коп.</t>
  </si>
  <si>
    <t>Заполнение швов битумом</t>
  </si>
  <si>
    <t>2. Всего за период с 01.01.2021 г по 31.12.2021 г. выполненно работ (оказанно услуг) на общую сумму 163914 (сто шестьдесят три тысячи девятьсот четырнадцать)  рублей 97 коп.</t>
  </si>
  <si>
    <t xml:space="preserve">3.Задолженность на 01.01.2022 года составляет 8743,90 руб. За период с 01.01.2021 г. по 31.10.2021 г. начисленно 157457,78 руб., полученно денежных средств за 2021 год 155422,39 руб. </t>
  </si>
  <si>
    <t>2. Всего за период с 01.01.2021 г по 31.12.2021 г. выполненно работ (оказанно услуг) на общую сумму 78227 (семьдесят восемь тысяч двести двадцать семь) рублей 13 коп.</t>
  </si>
  <si>
    <t xml:space="preserve">3.Задолженность на 01.01.2022 года составляет 2476,14 руб. За период с 01.01.2021 г. по 31.12.2021 г. начисленно 88203,30 руб., полученно денежных средств за 2021 год 86565,76 руб. </t>
  </si>
  <si>
    <t>2. Всего за период с 01.01.2021 г по 31.12.2021 г. выполненно работ (оказанно услуг) на общую сумму 81797 (восемьдесят одна тысяча семьсот деаяносто семь) рублей 85 коп.</t>
  </si>
  <si>
    <t xml:space="preserve">3.Задолженность на 01.01.2022 года составляет 5525,90 руб. За период с 01.01.2021 г. по 31.12.2021 г. начисленно 68788,03  руб., полученно денежных средств за 2020 год 70713,12 руб. </t>
  </si>
  <si>
    <t>2. Всего за период с 01.01.2021 г по 31.12.2021 г. выполненно работ (оказанно услуг) на общую сумму 88135 (восемьдесят восемь тысяч сто тридцать пять) рублей 42 коп.</t>
  </si>
  <si>
    <t>3.За период с 01.01.2021 г. по 31.12.2021 г. начисленно 83614,44 руб., полученно денежных средств за данный период 84763,92 руб.</t>
  </si>
  <si>
    <t>2. Всего за период с 01.01.2021 г по 31.12.2021 г. выполненно работ (оказанно услуг) на общую сумму  61687 (шестьдесят одна тысяча шестьсот восемьдесят семь) рублей 27 коп.</t>
  </si>
  <si>
    <t>3. Задолженность на 01.01.2022 года составляет 30397,59 руб. За период с 01.01.2021 г. по 31.12.2021 г. начисленно 59102,64 руб., полученно денежных средств за данный период 50467,56 руб.</t>
  </si>
  <si>
    <t>2. Всего за период с 01.01.2021 г по 31.12.2021 г. выполненно работ (оказанно услуг) на общую сумму 75938 (семьдесят пять тысяч девятьсот тридцать восемь) рублей 59 коп.</t>
  </si>
  <si>
    <t>3.  Задолженность на 01.01.2022 года составляет 945,40 руб. За период с 01.01.2021 г. по 31.12.2021 г. начисленно 75247,32 руб., полученно денежных средств за данный период 76266,88 руб.</t>
  </si>
  <si>
    <t>Замена калачей</t>
  </si>
  <si>
    <t>3.  На 01.01.2022 г задолженость составляет 21097,60 руб.За период с 01.01.2021 г. по 31.07.2021 г. начисленно 103164,60 руб., полученно денежых средств 110306,78 руб.</t>
  </si>
  <si>
    <t>2. Всего за период с 01.01.2021 г по 31.07.2021 г. выполненно работ (оказанно услуг) на общую сумму 127055 (сто двадцать семь тысяч пятьдесят пять) рублей 25 коп.</t>
  </si>
  <si>
    <t>2. Всего за период с 01.01.2021 г по 31.12.2021 г. выполненно работ (оказанно услуг) на общую сумму 59088 (пятьдесят девять тысяч воесемьдесят восемь) рублей 28 коп.</t>
  </si>
  <si>
    <t>3.За период с 01.01.2021 г. по 31.12.2021 г. начисленно 65656,58 руб., полученно денежных средств за данный период 71025,53 руб.</t>
  </si>
  <si>
    <t>2. Всего за период с 01.01.2021 г по 31.12.2021 г. выполненно работ (оказанно услуг) на общую сумму 71023 (семьдесят одна тысяча двадцать три) рубля 22 коп.</t>
  </si>
  <si>
    <t xml:space="preserve">3. За период с 01.01.2021 г. по 31.12.2021 г. начисленно 62411,18 руб., полученно денежных средств за данный период 63122,92 руб. </t>
  </si>
  <si>
    <t>2. Всего за период с 01.01.2021 г по 31.12.2021 г. выполненно работ (оказанно услуг) на общую сумму 70875 (семьдесят тысяч восемьсот семьдесят пять) рублей 15 коп.</t>
  </si>
  <si>
    <t xml:space="preserve">3. На 01.01.2022 г задолженость составляет 8724,70 руб. За период с 01.01.2021 г. по 31.12.2021 г. начисленно 87078,42 руб., полученно денежных средств за данный период 83161,76 руб. </t>
  </si>
  <si>
    <t>Ремонт подъезда (КС, доп.средства)</t>
  </si>
  <si>
    <t>2. Всего за период с 01.01.2021 г по 31.12.2021 г. выполненно работ (оказанно услуг) на общую сумму 117903 (сто семнадцать тысяч девятьсот три) рубля 62 коп.</t>
  </si>
  <si>
    <t xml:space="preserve">3.За период с 01.01.2021 г. по 31.12.2021 г. начисленно за содержание МКД 74717,24 руб., полученно денежных средств за данный период 74798,19 руб. </t>
  </si>
  <si>
    <t>2. Всего за период с 01.01.2021 г по 31.12.2021 г. выполненно работ (оказанно услуг) на общую сумму 86381 (восемьдесят шесть тысяч триста восемьдесят один) рубль 15 коп.</t>
  </si>
  <si>
    <t xml:space="preserve">3. За период с 01.01.2021 г. по 31.12.2021 г. начисленно 95525,65 руб., полученно денежных средств за данный период 95525,76 руб. </t>
  </si>
  <si>
    <t>2. Всего за период с 01.01.2021г по 31.12.2021 г. выполненно работ (оказанно услуг) на общую сумму 49239 (сорок девять тысяч двести тридцать девять) рублей 56 коп.</t>
  </si>
  <si>
    <t>3.  На 01.01.2022 года задолженность составляет 40478,96 руб. За период с 01.01.2021 г. по 31.12.2021 г. начисленно 43999,49 руб., полученно денежных средств за данный период 39063,62 руб.</t>
  </si>
  <si>
    <t>2. Всего за период с 01.01.2021 г по 31.12.2021 г. выполненно работ (оказанно услуг) на общую сумму 41813 (сорок одна тысяча восемьсот тринадцать) рублей 61 коп.</t>
  </si>
  <si>
    <t xml:space="preserve">3. На 01.01.2022 года задолженность составляет 15378,99 руб. За период с 01.01.2021 г. по 31.12.2021 г. начисленно 47157,34 руб., полученно денежных средств за данный период 48788,32 руб. </t>
  </si>
  <si>
    <t>2. Всего за период с 01.01.2020 г по 31.12.2020 г. выполненно работ (оказанно услуг) на общую сумму 40567 (сорок тысяч пятьсот шестьдесят семь) рублей 05 коп.</t>
  </si>
  <si>
    <t xml:space="preserve">3.  На 01.01.2022 года задолженность составляет 30696,06 руб. За период с 01.01.2021 г. по 31.12.2021 г. начисленно 37110,43 руб., полученно денежных средств за данный период 31422,15 руб. </t>
  </si>
  <si>
    <t>Укладка асфальтового покрытия</t>
  </si>
  <si>
    <t>2. Всего за период с 01.01.2021 г по 31.12.2021 г. выполненно работ (оказанно услуг) на общую сумму 58539 (пятьдесят восемь тысяч пятьсот тридцать девять) рублей 37 коп.</t>
  </si>
  <si>
    <t xml:space="preserve">3.  На 01.01.2022 года задолженность составляет 27378,51 руб. За период с 01.01.2021 г. по 31.12.2021 г. начисленно 44742,89 руб., полученно денежных средств за данный период 39668,41 руб. </t>
  </si>
  <si>
    <t>2. Всего за период с 01.01.2021 г по 31.12.2021 г. выполненно работ (оказанно услуг) на общую сумму 39947 (тридцать девять тысяч девятьсот сорок семь) рублей 18 коп.</t>
  </si>
  <si>
    <t>3. За период с 01.01.2021 г. по 31.12.2021 г. начисленно 40076,45 руб., полученно денежных средств за данный период 43071,23 руб.</t>
  </si>
  <si>
    <t>Замена труб в подвале</t>
  </si>
  <si>
    <t>2. Всего за период с 01.01.2021 г по 31.12.2021 г. выполненно работ (оказанно услуг) на общую сумму 39159 (тридцать девять тысяч сто пятьдесят девять) рублей 52 коп.</t>
  </si>
  <si>
    <t>3.На 01.01.2022 года задолженность составляет 20732,52 руб. За период с 01.01.2021 г. по 31.12.2021 г. начисленно 39483,44 руб., полученно денежных средств за данный период 34669,21 руб.</t>
  </si>
  <si>
    <t>2. Всего за период с 01.01.2021 г по 31.12.2021 г. выполненно работ (оказанно услуг) на общую сумму 43950 (сорок три тысячи девятьсот пятьдесят) рублей 85 коп.</t>
  </si>
  <si>
    <t>3.На 01.01.2022 года задолженность составляет 26058,49 руб. За период с 01.01.2021 г. по 31.12.2021 г. начисленно 44230,10 руб., полученно денежных средств за данный период 29666,73 руб.</t>
  </si>
  <si>
    <t>2. Всего за период с 01.01.2021 г по 31.12.2021 г. выполненно работ (оказанно услуг) на общую сумму 39224 (тридцать девять тысяч двести двадцать четыре) рубля 73 коп.</t>
  </si>
  <si>
    <t xml:space="preserve">3.На 01.01.2022 года задолженность составляет 8763,71 руб. За период с 01.01.2021 г. по 31.12.2021 г. начисленно 44013,55 руб., полученно денежных средств за данный период 36723,01 руб. </t>
  </si>
  <si>
    <t>Техобслуживание систем отопления</t>
  </si>
  <si>
    <t>2. Всего за период с 01.01.2021 г по 31.12.2021 г. выполненно работ (оказанно услуг) на общую сумму 54097 (пятьдесят четыре тысячи девяносто семь) рублей 08 коп.</t>
  </si>
  <si>
    <t>3.На 01.01.2022 года задолженность составляет 25232,52 руб. За период с 01.01.2021 г. по 31.12.2021 г. начисленно 66153,78 руб., полученно денежных средств за данный период 69301,31 руб.</t>
  </si>
  <si>
    <t>2. Всего за период с 01.01.2021 г по 31.12.2021 г. выполненно работ (оказанно услуг) на общую сумму 71590 (семьдесят одна тысяча пятьсот девяносто) рублей 64 коп.</t>
  </si>
  <si>
    <t xml:space="preserve">3. За период с 01.01.2021 г. по 31.12.2021 г. начисленно 80391,56 руб., полученно денежных средств за данный период 92964,81 руб. </t>
  </si>
  <si>
    <r>
      <t xml:space="preserve">Собственники помещений в МКД, расположенном по адресу </t>
    </r>
    <r>
      <rPr>
        <b/>
        <sz val="11"/>
        <rFont val="Times New Roman"/>
        <family val="1"/>
        <charset val="204"/>
      </rPr>
      <t xml:space="preserve">ул. Ленинградский 9,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</si>
  <si>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 xml:space="preserve">3. На 01.01.2022 года сумма задолженности составляет 50854,14 руб. За период с 01.01.2021 г. по 31.12.2021 г. начисленно 67272,26 руб., полученно денежных средств за данный период 60860,08 руб. </t>
  </si>
  <si>
    <t>2. Всего за период с 01.01.2021 г по 31.12.2021 г. выполненно работ (оказанно услуг) на общую сумму 52583 (пятьдесят две тысячи пятьсот восемьдесят три) рубля 78 коп.</t>
  </si>
  <si>
    <t>2. Всего за период с 01.01.2021 г по 31.12.2021 г. выполненно работ (оказанно услуг) на общую сумму 80773 (восемьдесят тысяч семьсот семьдесят три) рубль 67 коп.</t>
  </si>
  <si>
    <t>3.За период с 01.01.2021 г. по 31.12.2021 г. начисленно 60047,03 руб., полученно денежных средств за данный период 60024,81 руб., резервный фонд начисленно 8163 руб., полученно 8159,98 руб.</t>
  </si>
  <si>
    <r>
      <t xml:space="preserve">Собственники помещений в МКД, расположенном по адресу </t>
    </r>
    <r>
      <rPr>
        <b/>
        <sz val="11"/>
        <rFont val="Times New Roman"/>
        <family val="1"/>
        <charset val="204"/>
      </rPr>
      <t xml:space="preserve">ул. Ленинградский 15, </t>
    </r>
    <r>
      <rPr>
        <sz val="11"/>
        <rFont val="Times New Roman"/>
        <family val="1"/>
        <charset val="204"/>
      </rPr>
      <t>именуемые в дальнейшем "Заказчик", в лице____________________ являющегося собственником квартиры №______, находящейся в данном МКД, действующего на основании Протокола, с одной стороны, и ООО Управляющей компанией "Авантаж", именуемое в дальнейшем "Исполнитель", в лице генерального директора Ефимовой Татьяны Игорьевны, действующей на основании Лицензии, с другой стороны, совместно именуемые "Стороны", составили настоящий Акт о нижеследующем:</t>
    </r>
  </si>
  <si>
    <t>Датчик движения</t>
  </si>
  <si>
    <t>2. Всего за период с 01.01.2021 г по 31.12.2021 г. выполненно работ (оказанно услуг) на общую сумму 58545 (пятьдесят восемь тысяч пятьсот сорок пять) рубля 04 коп.</t>
  </si>
  <si>
    <t xml:space="preserve">3.На 01.01.2022 года задолженность составляет 71989,04 руб. За период с 01.01.2021 г. по 31.12.2021 г. начисленно 61817,95 руб., полученно денежных средств за данный период 61285,93 руб. </t>
  </si>
  <si>
    <t>2. Всего за период с 01.01.2021 г по 31.12.2021 г. выполненно работ (оказанно услуг) на общую сумму 68536 (шестьдесят восемь тысяч пятьсот тридцать шесть) рублей 60 коп.</t>
  </si>
  <si>
    <t xml:space="preserve">3.На 01.01.2022 года задолженность составляет 89264,37 руб. За период с 01.01.2021 г. по 31.12.2021 г. начисленно 76410,54 руб., полученно денежных средств за данный период 65958,88 руб. </t>
  </si>
  <si>
    <t>2. Всего за период с 01.01.2021 г по 31.12.2021 г. выполненно работ (оказанно услуг) на общую сумму 57454 (пятьдесят семь тысяч четыреста пятьдесят четыре) рубля 49 коп.</t>
  </si>
  <si>
    <t xml:space="preserve">3.На 01.01.2022 года задолженность составляет 5039,39 руб. За период с 01.01.2021 г. по 31.12.2021 г. начисленно 54169,67 руб., полученно денежных средств за данный период 50890,19 руб. </t>
  </si>
  <si>
    <t>2. Всего за период с 01.01.2021 г по 31.12.2021 г. выполненно работ (оказанно услуг) на общую сумму 48872 (сорок восемь тысяч восемьсот семьдесят два ) рубля 19 коп.</t>
  </si>
  <si>
    <t xml:space="preserve">3.На 01.01.2022 года задолженность составляет 10851,77 руб. За период с 01.01.2021 г. по 31.12.2021 г. начисленно 48829,81 руб., полученно денежных средств за данный период 50302,23 руб., резервный фонд начисленно 8367 руб, полученно 7406,09 руб. </t>
  </si>
  <si>
    <t>Ремонт и окраска детской площадки</t>
  </si>
  <si>
    <t>июнь</t>
  </si>
  <si>
    <t>сентябрь-октябрь</t>
  </si>
  <si>
    <t>2. Всего за период с 01.01.2021 г по 31.12.2021 г. выполненно работ (оказанно услуг) на общую сумму 96154 (девяносто тысяч пятьсот тринадцать) рублей 92 коп.</t>
  </si>
  <si>
    <t xml:space="preserve">3.На 01.01.2022 года задолженность составляет 44406,86 руб. За период с 01.01.2021 г. по 31.12.2021 г. начисленно 91209,77 руб., полученно денежных средств за данный период 84422,04 руб. </t>
  </si>
  <si>
    <t xml:space="preserve">3.На 01.01.2022 года задолженность составляет 20444,31 руб. За период с 01.01.2021 г. по 31.12.21 г. начисленно 81058,99 руб., полученно денежных средств за данный период 107358,29 руб. </t>
  </si>
  <si>
    <t>2. Всего за период с 01.01.2021 г по 31.12.2021 г. выполненно работ (оказанно услуг) на общую сумму 73274 (семьдесят три тысячи двести семьдесят четыре) рубля 08 коп.</t>
  </si>
  <si>
    <t>Устройство бетонной отмостки (КС)</t>
  </si>
  <si>
    <t>июль</t>
  </si>
  <si>
    <t xml:space="preserve">3.На 01.01.2022 года задолженность составляет 1609,36 руб. За период с 01.01.2021 г. по 31.12.2021 г. начисленно за содержание 68930,24 руб., полученно денежных средств за данный период 87170,14 руб. </t>
  </si>
  <si>
    <t>1,69/1,75</t>
  </si>
  <si>
    <t>0,89/0,98</t>
  </si>
  <si>
    <t>0,32/0,35</t>
  </si>
  <si>
    <t>2. Всего за период с 01.01.2021 г по 31.12.2021 г. выполненно работ (оказанно услуг) на общую сумму 78229 (семьдесят восемь тысяч двести двадцать девять) рублей 96 коп.</t>
  </si>
  <si>
    <t>Установка окон ПВХ</t>
  </si>
  <si>
    <t>Ремонт тамбура (КС)</t>
  </si>
  <si>
    <t>ноябрь</t>
  </si>
  <si>
    <t>2. Всего за период с 01.01.2021 г по 31.12.2021 г. выполненно работ (оказанно услуг) на общую сумму 132763 (сто тридцать две тысячи семьсот шестьдесят три) рубля 09 коп.</t>
  </si>
  <si>
    <t xml:space="preserve">3.На 01.01.2022 года задолженность составляет 39484,83 руб. За период с 01.01.2021 г. по 31.12.2021 г. начисленно 90638,16 руб., полученно денежных средств за данный период 85929,34 руб., резервный фонд начисленно 10915 руб., поступило 12311,78 руб. </t>
  </si>
  <si>
    <t>2. Всего за период с 01.01.2021 г по 31.12.2021 г. выполненно работ (оказанно услуг) на общую сумму 58673 (пятьдесят восемь тысяч шестьсот семьдесят три) рубля 25 коп.</t>
  </si>
  <si>
    <t xml:space="preserve">3.На 01.01.2022 года задолженность составляет 23388,47 руб. За период с 01.01.2021 г. по 31.12.2021 г. начисленно 66972,02 руб., полученно денежных средств за данный период 65369,63 руб. </t>
  </si>
  <si>
    <t xml:space="preserve">Замена люка </t>
  </si>
  <si>
    <t>2. Всего за период с 01.01.2020 г по 31.12.2020 г. выполненно работ (оказанно услуг) на общую сумму 67315 (шестьдесят семь тысяч триста пятнадцать) рублей 09 коп.</t>
  </si>
  <si>
    <t xml:space="preserve">3.На 01.01.2022 года задолженность составляет 42073,08 руб. За период с 01.01.2021 г. по 31.12.2021 г. начисленно 74562,05 руб., полученно денежных средств за данный период 77269,60 руб. </t>
  </si>
  <si>
    <t>2. Всего за период с 01.01.2021 г по 31.12.2021 г. выполненно работ (оказанно услуг) на общую сумму 56439,45 (пятьдесят шесть тысяч четыреста двадцать пять) рублей 45 коп.</t>
  </si>
  <si>
    <t>3. За период с 01.01.2021 г. по 31.12.2021г. начисленно 51125,69 руб., полученно денежных средств за данный период 51125,64 руб., резервный фонд начислено 8487 руб., получено 8487 руб.</t>
  </si>
  <si>
    <t>2. Всего за период с 01.01.2021 г по 31.12.2021 г. выполненно работ (оказанно услуг) на общую сумму 61689 (шестьдесят одна тысяча шестьсот восемьдесят девять) рублей 65 коп.</t>
  </si>
  <si>
    <t xml:space="preserve">3. На 01.01.2022 года задолженность составляет 4304,94 руб. За период с 01.01.2021 г. по 31.12.2021 г. начисленно 70731,90 руб., полученно денежных средств за данный период 66708,90 руб. </t>
  </si>
  <si>
    <t>2. Всего за период с 01.01.2021 г по 31.12.2021 г. выполненно работ (оказанно услуг) на общую сумму 56431 (пятьдесят шесть тысяч четыреста тридцать один) рубль 21 коп.</t>
  </si>
  <si>
    <t>3.На 01.01.2022 года задолженность составляет 87750,33 руб. За период с 01.01.2021 г. по 31.12.2021 г. начисленно 56967,30 руб., полученно денежных средств за данный период 50271,94 руб.</t>
  </si>
  <si>
    <t>Укрепление входной двери</t>
  </si>
  <si>
    <t>январь</t>
  </si>
  <si>
    <t>2. Всего за период с 01.01.2021 г по 31.12.2021 г. выполненно работ (оказанно услуг) на общую сумму 75527 (семьдесят пять тысяч пятьсот двадцать четыре) рубля 78 коп.</t>
  </si>
  <si>
    <t>3.На 01.01.2022 года задолженность составляет 14575,74 руб. За период с 01.01.2021 г. по 31.12.2021 г. начисленно 70359,02 руб., полученно денежных средств за данный период 65591,42 руб.</t>
  </si>
  <si>
    <t>2. Всего за период с 01.01.2021 г по 31.12.2021 г. выполненно работ (оказанно услуг) на общую сумму  66124 (шестьдесят шесть тысяч сто двадцать четыре) рубля 94 коп.</t>
  </si>
  <si>
    <t xml:space="preserve">3.На 01.01.2022 года задолженность составляет 40419,15 руб. За период с 01.01.2021 г. по 31.12.2021 г. начисленно 69968,74 руб., полученно денежных средств за данный период 54984,07 руб. </t>
  </si>
  <si>
    <t>"01" января 2023 г</t>
  </si>
  <si>
    <t>2. Всего за период с 01.01.2021 г по 31.12.2021 г. выполненно работ (оказанно услуг) на общую сумму 72799 (семьдесят две тысячи семьсот девяносто девять) рублей 55 коп.</t>
  </si>
  <si>
    <t xml:space="preserve">3.На 01.01.2022 года задолженность составляет 5336,41 руб. За период с 01.01.2021 г. по 31.12.2021 г. начисленно 63441,17 руб., полученно денежных средств за данный период 65645,16 руб. </t>
  </si>
  <si>
    <t>2. Всего за период с 01.01.2021 г по 31.12.2021 г. выполненно работ (оказанно услуг) на общую сумму 84002 (восемьдесят тысяч два) рубля 79 коп.</t>
  </si>
  <si>
    <t>2. Всего за период с 01.01.2021 г по 31.12.2021 г. выполненно работ (оказанно услуг) на общую сумму 85169 (восемьдесят пять тысяч сто шестьдесят девять) рублей 86 коп.</t>
  </si>
  <si>
    <t xml:space="preserve">3.На 01.01.2022 года задолженность составляет 2201,28руб. Запериод с 01.01.2021 г. по 31.12.2021 г. начисленно 91745,45 руб., полученно денедных средств за данный период 101338,15 руб. </t>
  </si>
  <si>
    <t>Смена датчика</t>
  </si>
  <si>
    <t>декабрь</t>
  </si>
  <si>
    <t>2. Всего за период с 01.01.2021 г по 31.12.2021 г. выполненно работ (оказанно услуг) на общую сумму 86121 (восемьдесят шесть тысяч сто двадцать один) рубль 04 коп.</t>
  </si>
  <si>
    <t xml:space="preserve">3.На 01.01.2022 года задолженность составляет 41352,33 руб. За период с 01.01.2021 г. по 31.12.2021 г. начисленно 74895,25 руб., полученно денежных средств за данный период 68820,87 руб., резервный фонд начисленно 13677 руб, получено 12567,75 руб. </t>
  </si>
  <si>
    <t xml:space="preserve">3.На 01.01.2022 года задолженность составляет 77053,53 руб. За период с 01.01.2021 г. по 31.12.2021 г. начисленно 86769,22 руб., полученно денежных средств за данный период 78891,75 руб., резервный фонд начисленно 11174,40руб, поступило 9223,90 руб. </t>
  </si>
  <si>
    <t>2. Всего за период с 01.01.2021 г по 31.12.2021 г. выполненно работ (оказанно услуг) на общую сумму 97648 (девяносто семь тысяч шестьсот сорок восемь) рублей 58 коп.</t>
  </si>
  <si>
    <r>
      <t>3.На 01.01.2022 года задолженность составляет 49537,56 руб</t>
    </r>
    <r>
      <rPr>
        <b/>
        <u/>
        <sz val="11"/>
        <rFont val="Times New Roman"/>
        <family val="1"/>
        <charset val="204"/>
      </rPr>
      <t>.</t>
    </r>
    <r>
      <rPr>
        <sz val="11"/>
        <rFont val="Times New Roman"/>
        <family val="1"/>
        <charset val="204"/>
      </rPr>
      <t xml:space="preserve"> За период с 01.01.2021 г. по 31.12.2021 г. начисленно 89953,25 руб., полученно денежных средств за данный период 81753,58 руб. </t>
    </r>
  </si>
  <si>
    <t>2. Всего за период с 01.01.2021 г по 31.12.2021 г. выполненно работ (оказанно услуг) на общую сумму 99173 (девяносто девять тысяч сто семьдесят три) рубля 11 коп.</t>
  </si>
  <si>
    <t xml:space="preserve">3.На 01.01.2022 года задолженность составляет 17337 руб. За период с 01.01.2021 г. по 31.12.2021 г. начисленно 103786,06 руб., полученно денежных средств за данный период 98785,61 руб. </t>
  </si>
  <si>
    <t>Установка забора</t>
  </si>
  <si>
    <t>2. Всего за период с 01.01.2021 г по 31.12.2021 г. выполненно работ (оказанно услуг) на общую сумму 91021 (девяносто одна тысяча двадцать один) рубль 82 коп.</t>
  </si>
  <si>
    <t xml:space="preserve">3.На 01.01.2022 года задолженность составляет 146496,62 руб. За период с 01.01.2021 г. по 31.12.2021 г. начисленно 75962,88 руб., полученно денежных средств за данный период 134593,93 руб., резервный фонд начисленно 22608 руб., поступило 23905,29 руб. </t>
  </si>
  <si>
    <t>3.На 01.01.2022 года задолженность составляет 20014,23 руб. За период с 01.01.2021 г. по 31.12.2021 г. начисленно 98021,66 руб., полученно денежных средств за данный период 95115,69 руб., резервный фонд начисленно 6739,20 руб, оплачено 5785,48 руб.</t>
  </si>
  <si>
    <t>0,6/1,04</t>
  </si>
  <si>
    <t>8,37/6,86</t>
  </si>
  <si>
    <t>3,18/3,48</t>
  </si>
  <si>
    <t>2. Всего за период с 01.01.2021 г по 31.12.2021 г. выполненно работ (оказанно услуг) на общую сумму 99980 (девяносто девять тысяч девятьсот восемьдесят) рублей 31 коп.</t>
  </si>
  <si>
    <t>Установка поручня</t>
  </si>
  <si>
    <t>2. Всего за период с 01.01.2021 г по 31.12.2021 г. выполненно работ (оказанно услуг) на общую сумму 98935 (девяносто восемь тысяч девятьсот тридцать пять) рублей 29 коп.</t>
  </si>
  <si>
    <t xml:space="preserve">3.На 01.01.2022 года задолженность составляет 47912,17 руб. За период с 01.01.2021 г. по 31.12.2021 г. начисленно 92296,20 руб., полученно денежных средств за данный период 83182,85 руб. </t>
  </si>
  <si>
    <t>3.На 01.01.2022 года задолженность жителей составляет 2118,46 руб. За период с 01.01.2021 г. по 31.12.2021 г. начисленно 78240,24 руб., полученно денежных средств за данный период 77035,81 руб.</t>
  </si>
  <si>
    <t>2. Всего за период с 01.01.2021 г по 31.12.2021 г. выполненно работ (оказанно услуг) на общую сумму 79171 (семьдесят девять тысяч сто семьдесят один) рубль 75 коп.</t>
  </si>
  <si>
    <t>март</t>
  </si>
  <si>
    <t>май</t>
  </si>
  <si>
    <t>сентябрь</t>
  </si>
  <si>
    <t>октябрь</t>
  </si>
  <si>
    <t>февраль</t>
  </si>
  <si>
    <t>2. Всего за период с 01.01.2020 г по 31.12.2020 г. выполненно работ (оказанно услуг) на общую сумму 237526 (двести тридцать семь тысяч пятьсот двадцать шесть) рублей 06 коп.</t>
  </si>
  <si>
    <t>3.На 01.01.2022 года задолженность составляет 47766,85руб. За период с 01.01.2021 г. по 31.12.2021 г. начисленно 193268,06 руб., полученно денежных средств за данный период 181130,90  руб., резервный фонд начисленно 60585,6 руб. получено 56780,80 руб.</t>
  </si>
  <si>
    <t>Прокладка кабеля ВВГМГ 3*2,5</t>
  </si>
  <si>
    <t>Ремонт кровли (КС доп.средства)</t>
  </si>
  <si>
    <t>2. Всего за период с 01.01.2021 г по 31.12.2021 г. выполненно работ (оказанно услуг) на общую сумму 391839 (триста девяносто одна тысяча восемьсот тридцать девять) рублей 96 коп.</t>
  </si>
  <si>
    <t xml:space="preserve">3.На 01.01.2022 года задолженность составляет 54359,16 руб. За период с 01.01.2021 г. по 31.12.2021 г. начисленно за содержание МКД 164776,10 руб., полученно денежных средств за данный период 153564,31руб. </t>
  </si>
  <si>
    <t>2. Всего за период с 01.01.2021 г по 31.12.2021 г. выполненно работ (оказанно услуг) на общую сумму 164962 (сто шестьдесят чеыре тысячи девятьсот шестьдесят два) рубля 15 коп.</t>
  </si>
  <si>
    <t>3.За период с 01.01.2021 г. по 31.12.2021 г. начисленно 155201,98 руб., полученно денежных средств за данный период 159861,12 руб., резервный фонд начисленно 19846,80 руб., получено 20442,60 руб.</t>
  </si>
  <si>
    <t>апрель</t>
  </si>
  <si>
    <t>2. Всего за период с 01.01.2021 г по 31.12.2021 г. выполненно работ (оказанно услуг) на общую сумму 240349 (двести сорок тысяч триста сорок девять) рубль 41 коп.</t>
  </si>
  <si>
    <r>
      <t xml:space="preserve">3.На 01.01.2022 года задолженность составляет 67136,31 руб. За период с 01.01.2021 г. по 31.12.2021 г. начисленно 244356,29 руб., полученно денежных средств за данный период 284537,32 руб., резервный фонд начисленно 47064 руб., получено 47307,87 руб.Остаток по текущему ремонту (резервный фонд) на 01.01.2022 г. составляет </t>
    </r>
    <r>
      <rPr>
        <b/>
        <sz val="11"/>
        <rFont val="Times New Roman"/>
        <family val="1"/>
        <charset val="204"/>
      </rPr>
      <t>-55572,75 руб.</t>
    </r>
  </si>
  <si>
    <t>Замена водомера</t>
  </si>
  <si>
    <t>август</t>
  </si>
  <si>
    <t>2. Всего за период с 01.01.2020 г по 31.12.2020 г. выполненно работ (оказанно услуг) на общую сумму 90778 (девяносто тысяч семьсот семьдесят восемь ) рублей 95 коп.</t>
  </si>
  <si>
    <t xml:space="preserve">3.На 01.01.2022 года задолженность составляет 80575,12 руб. За период с 01.01.2021 г. по 31.12.2021 г. начисленно 85251,04 руб., полученно денежных средств за данный период 52308,48 руб., резервный фонд начисленно 10327,20 руб., оплачено 7010,84 руб. </t>
  </si>
  <si>
    <t>Смена ламп ДРЛ</t>
  </si>
  <si>
    <t>2. Всего за период с 01.01.2021 г по 31.12.2021 г. выполненно работ (оказанно услуг) на общую сумму 304650 (триста четыре тысячи шестьсот пятьдесят) рублей 57 коп.</t>
  </si>
  <si>
    <t xml:space="preserve">3.На 01.01.2022 года задолженность составляет 226248,28 руб. За период с 01.01.2021 г. по 31.12.2021 г. начисленно 284261,28 руб., полученно денежных средств за данный период 262657,30 руб., резервный фонд начисленно 40470 руб., получено 37367 руб. </t>
  </si>
  <si>
    <t>Ремонт вентиляционных коробов</t>
  </si>
  <si>
    <t>Ремонт водяного счетчика (КС)</t>
  </si>
  <si>
    <t>2. Всего за период с 01.01.2021 г по 31.12.2021 г. выполненно работ (оказанно услуг) на общую сумму 70524 (семьдесят тысяч пятьсот двадцать четыре) рубля 54 коп.</t>
  </si>
  <si>
    <r>
      <t xml:space="preserve">3.На 01.01.2022 года задолженность составляет </t>
    </r>
    <r>
      <rPr>
        <b/>
        <u/>
        <sz val="11"/>
        <rFont val="Times New Roman"/>
        <family val="1"/>
        <charset val="204"/>
      </rPr>
      <t>165430,29</t>
    </r>
    <r>
      <rPr>
        <sz val="11"/>
        <rFont val="Times New Roman"/>
        <family val="1"/>
        <charset val="204"/>
      </rPr>
      <t xml:space="preserve"> руб. За период с 01.01.2021 г. по 31.12.2021 г. начисленно 73778,34 руб., полученно денежных средств за данный период 49982,75 руб. </t>
    </r>
  </si>
  <si>
    <t>2. Всего за период с 01.01.2021 г по 31.12.2021 г. выполненно работ (оказанно услуг) на общую сумму 63553 (шестьдесят три тысячи пятьсот пятьдесят три) рубля 90 коп.</t>
  </si>
  <si>
    <t xml:space="preserve">3.На 01.01.2022 года задолженность составляет 146452,70 руб. За период с 01.01.2021 г. по 31.12.2021 г. начисленно 55289,52 руб., полученно денежных средств за данный период 54298,48 руб. </t>
  </si>
  <si>
    <t>2. Всего за период с 01.01.2020 г по 31.12.2020 г. выполненно работ (оказанно услуг) на общую сумму 80551 (восемьдесят тысяч пятьсот пятьдесят один) рубль 79 коп.</t>
  </si>
  <si>
    <t xml:space="preserve">3.На 01.01.2022 года задолженность составляет 18202,32 руб. За период с 01.01.2021 г. по 31.12.2021 г. начисленно 84367,68 руб., полученно денежных средств за данный период 86916,90 руб. </t>
  </si>
  <si>
    <t>2. Всего за период с 01.01.2021 г по 31.12.2021 г. выполненно работ (оказанно услуг) на общую сумму 33228 (тридцать три тысячи двести двадцать восемь) рубля 11 коп.</t>
  </si>
  <si>
    <t xml:space="preserve">3. За период с 01.01.2021 г. по 31.12.2021 г. начисленно 33905,42 руб., полученно денежных средств за данный период 33905,40 руб. </t>
  </si>
  <si>
    <t>Замена канализационной трубы (КС доп.ср-ва)</t>
  </si>
  <si>
    <t>2. Всего за период с 01.01.2020 г по 31.12.2020 г. выполненно работ (оказанно услуг) на общую сумму 115911 (сто пятнадцать тысяч девятьсот одиннадцать) рублей 46 коп.</t>
  </si>
  <si>
    <t xml:space="preserve">3.На 01.01.2021 года задолженность составляет 54960,28 руб. За период с 01.01.2021 г. по 31.12.2021 г. начисленно 95934,06 руб., полученно денежных средств за данный период 79459,36 руб. </t>
  </si>
</sst>
</file>

<file path=xl/styles.xml><?xml version="1.0" encoding="utf-8"?>
<styleSheet xmlns="http://schemas.openxmlformats.org/spreadsheetml/2006/main">
  <fonts count="20">
    <font>
      <sz val="11"/>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11"/>
      <color indexed="8"/>
      <name val="Times New Roman"/>
      <family val="1"/>
      <charset val="204"/>
    </font>
    <font>
      <sz val="10"/>
      <color indexed="8"/>
      <name val="Times New Roman"/>
      <family val="1"/>
      <charset val="204"/>
    </font>
    <font>
      <b/>
      <sz val="14"/>
      <color indexed="8"/>
      <name val="Times New Roman"/>
      <family val="1"/>
      <charset val="204"/>
    </font>
    <font>
      <b/>
      <sz val="11"/>
      <name val="Times New Roman"/>
      <family val="1"/>
      <charset val="204"/>
    </font>
    <font>
      <sz val="10"/>
      <color theme="1"/>
      <name val="Times New Roman"/>
      <family val="1"/>
      <charset val="204"/>
    </font>
    <font>
      <sz val="11"/>
      <color rgb="FFFF0000"/>
      <name val="Times New Roman"/>
      <family val="1"/>
      <charset val="204"/>
    </font>
    <font>
      <sz val="11"/>
      <color theme="1"/>
      <name val="Times New Roman"/>
      <family val="1"/>
      <charset val="204"/>
    </font>
    <font>
      <sz val="9"/>
      <color indexed="8"/>
      <name val="Times New Roman"/>
      <family val="1"/>
      <charset val="204"/>
    </font>
    <font>
      <b/>
      <u/>
      <sz val="11"/>
      <name val="Times New Roman"/>
      <family val="1"/>
      <charset val="204"/>
    </font>
    <font>
      <sz val="11"/>
      <color indexed="8"/>
      <name val="Calibri"/>
      <family val="2"/>
      <charset val="204"/>
    </font>
    <font>
      <sz val="11"/>
      <color rgb="FFFF0000"/>
      <name val="Calibri"/>
      <family val="2"/>
      <charset val="204"/>
      <scheme val="minor"/>
    </font>
    <font>
      <sz val="11"/>
      <name val="Calibri"/>
      <family val="2"/>
      <charset val="204"/>
      <scheme val="minor"/>
    </font>
    <font>
      <sz val="9"/>
      <color theme="1"/>
      <name val="Times New Roman"/>
      <family val="1"/>
      <charset val="204"/>
    </font>
    <font>
      <sz val="11"/>
      <color rgb="FF000000"/>
      <name val="Calibri"/>
      <family val="2"/>
      <charset val="1"/>
    </font>
    <font>
      <sz val="9"/>
      <name val="Times New Roman"/>
      <family val="1"/>
      <charset val="204"/>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14" fillId="0" borderId="0"/>
    <xf numFmtId="0" fontId="18" fillId="0" borderId="0"/>
  </cellStyleXfs>
  <cellXfs count="240">
    <xf numFmtId="0" fontId="0" fillId="0" borderId="0" xfId="0"/>
    <xf numFmtId="0" fontId="2" fillId="0" borderId="0" xfId="0" applyFont="1" applyAlignment="1">
      <alignment horizontal="center" wrapText="1"/>
    </xf>
    <xf numFmtId="4" fontId="2" fillId="0" borderId="0" xfId="0" applyNumberFormat="1" applyFont="1" applyAlignment="1">
      <alignment horizontal="center" wrapText="1"/>
    </xf>
    <xf numFmtId="0" fontId="3" fillId="0" borderId="0" xfId="0" applyFont="1"/>
    <xf numFmtId="4" fontId="3" fillId="0" borderId="0" xfId="0" applyNumberFormat="1" applyFont="1" applyAlignment="1">
      <alignment horizontal="center"/>
    </xf>
    <xf numFmtId="0" fontId="4" fillId="0" borderId="0" xfId="0" applyFont="1"/>
    <xf numFmtId="4" fontId="4" fillId="0" borderId="0" xfId="0" applyNumberFormat="1" applyFont="1" applyAlignment="1">
      <alignment horizont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4" fontId="5" fillId="0" borderId="3" xfId="0" applyNumberFormat="1" applyFont="1" applyFill="1" applyBorder="1" applyAlignment="1">
      <alignment horizontal="left" vertical="center" wrapText="1"/>
    </xf>
    <xf numFmtId="0" fontId="3" fillId="0" borderId="5" xfId="0" applyFont="1" applyBorder="1" applyAlignment="1">
      <alignment horizontal="center" vertical="center" wrapText="1"/>
    </xf>
    <xf numFmtId="0" fontId="6" fillId="0" borderId="5" xfId="0" applyFont="1" applyBorder="1" applyAlignment="1">
      <alignment horizontal="center" vertical="center" wrapText="1"/>
    </xf>
    <xf numFmtId="4" fontId="6" fillId="0" borderId="6"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6" fillId="0" borderId="5" xfId="0" applyFont="1" applyFill="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4" fontId="7" fillId="0" borderId="9" xfId="0" applyNumberFormat="1" applyFont="1" applyFill="1" applyBorder="1" applyAlignment="1">
      <alignment horizontal="center" vertical="center" wrapText="1"/>
    </xf>
    <xf numFmtId="4" fontId="0" fillId="0" borderId="0" xfId="0" applyNumberFormat="1" applyAlignment="1">
      <alignment horizontal="center"/>
    </xf>
    <xf numFmtId="4" fontId="3" fillId="0" borderId="10" xfId="0" applyNumberFormat="1" applyFont="1" applyBorder="1" applyAlignment="1">
      <alignment horizontal="left" vertical="center" wrapText="1"/>
    </xf>
    <xf numFmtId="0" fontId="3" fillId="0" borderId="11" xfId="0" applyFont="1" applyBorder="1" applyAlignment="1">
      <alignment horizontal="center" vertical="center" wrapText="1"/>
    </xf>
    <xf numFmtId="4" fontId="6" fillId="0" borderId="12" xfId="0" applyNumberFormat="1" applyFont="1" applyBorder="1" applyAlignment="1">
      <alignment horizontal="center" vertical="center" wrapText="1"/>
    </xf>
    <xf numFmtId="0" fontId="3" fillId="0" borderId="11"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4" fontId="5" fillId="0" borderId="0" xfId="0" applyNumberFormat="1" applyFont="1" applyFill="1" applyBorder="1" applyAlignment="1">
      <alignment horizontal="left" vertical="center" wrapText="1"/>
    </xf>
    <xf numFmtId="4" fontId="6" fillId="0" borderId="0" xfId="0" applyNumberFormat="1" applyFont="1" applyBorder="1" applyAlignment="1">
      <alignment horizontal="center" vertical="center" wrapText="1"/>
    </xf>
    <xf numFmtId="4" fontId="7" fillId="0" borderId="0" xfId="0" applyNumberFormat="1" applyFont="1" applyFill="1" applyBorder="1" applyAlignment="1">
      <alignment vertical="center"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2" fontId="6" fillId="0" borderId="5" xfId="0" applyNumberFormat="1" applyFont="1" applyBorder="1" applyAlignment="1">
      <alignment horizontal="center" vertical="center" wrapText="1"/>
    </xf>
    <xf numFmtId="2" fontId="7" fillId="0" borderId="8" xfId="0" applyNumberFormat="1"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4" fontId="7" fillId="0" borderId="9" xfId="0" applyNumberFormat="1" applyFont="1" applyFill="1" applyBorder="1" applyAlignment="1">
      <alignment vertical="center" wrapText="1"/>
    </xf>
    <xf numFmtId="4" fontId="0" fillId="0" borderId="0" xfId="0" applyNumberFormat="1"/>
    <xf numFmtId="0" fontId="4" fillId="0" borderId="0" xfId="0" applyFont="1" applyAlignment="1">
      <alignment horizontal="left" wrapText="1"/>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4" xfId="0" applyFont="1" applyFill="1" applyBorder="1" applyAlignment="1">
      <alignment vertical="center" wrapText="1"/>
    </xf>
    <xf numFmtId="4" fontId="5" fillId="0" borderId="15"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wrapText="1"/>
    </xf>
    <xf numFmtId="0" fontId="10" fillId="0" borderId="0" xfId="0" applyFont="1"/>
    <xf numFmtId="4" fontId="10" fillId="0" borderId="0" xfId="0" applyNumberFormat="1" applyFont="1" applyAlignment="1">
      <alignment horizontal="center"/>
    </xf>
    <xf numFmtId="0" fontId="10" fillId="0" borderId="0" xfId="0" applyFont="1" applyAlignment="1">
      <alignment horizontal="center"/>
    </xf>
    <xf numFmtId="4" fontId="3" fillId="0" borderId="6"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4" fillId="0" borderId="0" xfId="0" applyFont="1" applyAlignment="1">
      <alignment horizontal="left" wrapText="1"/>
    </xf>
    <xf numFmtId="0" fontId="11" fillId="0" borderId="0" xfId="0" applyFont="1" applyBorder="1"/>
    <xf numFmtId="4" fontId="3" fillId="0" borderId="5" xfId="0" applyNumberFormat="1" applyFont="1" applyBorder="1" applyAlignment="1">
      <alignment horizontal="left" vertical="center" wrapText="1"/>
    </xf>
    <xf numFmtId="0" fontId="11" fillId="0" borderId="13" xfId="0" applyFont="1" applyBorder="1" applyAlignment="1">
      <alignment horizontal="center" vertical="center"/>
    </xf>
    <xf numFmtId="0" fontId="11" fillId="0" borderId="4" xfId="0" applyFont="1" applyBorder="1" applyAlignment="1">
      <alignment horizontal="center"/>
    </xf>
    <xf numFmtId="0" fontId="0" fillId="0" borderId="7" xfId="0" applyBorder="1"/>
    <xf numFmtId="0" fontId="11" fillId="0" borderId="13" xfId="0" applyFont="1" applyBorder="1" applyAlignment="1">
      <alignment horizontal="center" vertical="center" wrapText="1"/>
    </xf>
    <xf numFmtId="0" fontId="11" fillId="0" borderId="7" xfId="0" applyFont="1" applyFill="1" applyBorder="1" applyAlignment="1">
      <alignment horizontal="center"/>
    </xf>
    <xf numFmtId="0" fontId="11" fillId="0" borderId="0" xfId="0" applyFont="1" applyFill="1" applyBorder="1" applyAlignment="1">
      <alignment horizontal="center"/>
    </xf>
    <xf numFmtId="0" fontId="4" fillId="0" borderId="0" xfId="0" applyFont="1" applyBorder="1"/>
    <xf numFmtId="4" fontId="4" fillId="0" borderId="0" xfId="0" applyNumberFormat="1" applyFont="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5" fillId="0" borderId="5" xfId="0" applyFont="1" applyBorder="1" applyAlignment="1">
      <alignment vertical="center" wrapText="1"/>
    </xf>
    <xf numFmtId="0" fontId="12" fillId="0" borderId="4" xfId="0" applyFont="1" applyBorder="1" applyAlignment="1">
      <alignment vertical="center" wrapText="1"/>
    </xf>
    <xf numFmtId="4" fontId="6" fillId="0" borderId="6"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1" fillId="0" borderId="10" xfId="0" applyFont="1" applyBorder="1" applyAlignment="1">
      <alignment horizontal="center"/>
    </xf>
    <xf numFmtId="0" fontId="5" fillId="0" borderId="5" xfId="0"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11" fillId="0" borderId="7" xfId="0" applyFont="1" applyBorder="1"/>
    <xf numFmtId="0" fontId="11" fillId="0" borderId="7" xfId="0" applyFont="1" applyBorder="1" applyAlignment="1">
      <alignment horizontal="center"/>
    </xf>
    <xf numFmtId="0" fontId="4"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xf>
    <xf numFmtId="0" fontId="8" fillId="0" borderId="0" xfId="0" applyFont="1" applyAlignment="1">
      <alignment horizontal="center"/>
    </xf>
    <xf numFmtId="0" fontId="15" fillId="0" borderId="0" xfId="0" applyFont="1"/>
    <xf numFmtId="4" fontId="3" fillId="0" borderId="0" xfId="0" applyNumberFormat="1" applyFont="1" applyBorder="1" applyAlignment="1">
      <alignment horizontal="center" vertical="center" wrapText="1"/>
    </xf>
    <xf numFmtId="0" fontId="16" fillId="0" borderId="0" xfId="0" applyFont="1"/>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5" fillId="0" borderId="5" xfId="0" applyFont="1" applyBorder="1" applyAlignment="1">
      <alignment horizontal="center" vertical="center" wrapText="1"/>
    </xf>
    <xf numFmtId="4" fontId="6" fillId="0" borderId="17" xfId="0" applyNumberFormat="1" applyFont="1" applyBorder="1" applyAlignment="1">
      <alignment horizontal="left" vertical="center" wrapText="1"/>
    </xf>
    <xf numFmtId="4" fontId="17" fillId="0" borderId="16" xfId="0" applyNumberFormat="1" applyFont="1" applyBorder="1" applyAlignment="1">
      <alignment horizontal="center"/>
    </xf>
    <xf numFmtId="4" fontId="17" fillId="0" borderId="6" xfId="0" applyNumberFormat="1" applyFont="1" applyBorder="1" applyAlignment="1">
      <alignment horizontal="center"/>
    </xf>
    <xf numFmtId="0" fontId="4"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xf>
    <xf numFmtId="0" fontId="8" fillId="0" borderId="0" xfId="0" applyFont="1" applyAlignment="1">
      <alignment horizontal="center"/>
    </xf>
    <xf numFmtId="0" fontId="3" fillId="0" borderId="10" xfId="0" applyFont="1" applyBorder="1" applyAlignment="1">
      <alignment horizontal="left" vertical="center" wrapText="1"/>
    </xf>
    <xf numFmtId="0" fontId="3" fillId="0" borderId="4" xfId="2" applyFont="1" applyBorder="1" applyAlignment="1">
      <alignment vertical="center" wrapText="1"/>
    </xf>
    <xf numFmtId="0" fontId="11" fillId="0" borderId="0" xfId="0" applyFont="1"/>
    <xf numFmtId="4" fontId="11" fillId="0" borderId="0" xfId="0" applyNumberFormat="1" applyFont="1" applyAlignment="1">
      <alignment horizontal="center"/>
    </xf>
    <xf numFmtId="0" fontId="3" fillId="0" borderId="0" xfId="0" applyFont="1" applyAlignment="1">
      <alignment wrapText="1"/>
    </xf>
    <xf numFmtId="0" fontId="12" fillId="0" borderId="5" xfId="0" applyFont="1" applyBorder="1" applyAlignment="1">
      <alignment horizontal="center" vertical="center" wrapText="1"/>
    </xf>
    <xf numFmtId="0" fontId="19" fillId="0" borderId="5" xfId="0" applyFont="1" applyBorder="1" applyAlignment="1">
      <alignment horizontal="center" vertical="center" wrapText="1"/>
    </xf>
    <xf numFmtId="4" fontId="17" fillId="0" borderId="12" xfId="0" applyNumberFormat="1" applyFont="1" applyBorder="1" applyAlignment="1">
      <alignment horizontal="center"/>
    </xf>
    <xf numFmtId="4" fontId="9" fillId="0" borderId="16" xfId="0" applyNumberFormat="1" applyFont="1" applyBorder="1" applyAlignment="1">
      <alignment horizontal="center"/>
    </xf>
    <xf numFmtId="2" fontId="0" fillId="0" borderId="0" xfId="0" applyNumberFormat="1"/>
    <xf numFmtId="4" fontId="9" fillId="0" borderId="6" xfId="0" applyNumberFormat="1" applyFont="1" applyBorder="1" applyAlignment="1">
      <alignment horizontal="center"/>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9" xfId="0" applyFont="1" applyFill="1" applyBorder="1" applyAlignment="1">
      <alignment vertical="center" wrapText="1"/>
    </xf>
    <xf numFmtId="4" fontId="7" fillId="0" borderId="20" xfId="0" applyNumberFormat="1" applyFont="1" applyFill="1" applyBorder="1" applyAlignment="1">
      <alignment vertical="center" wrapText="1"/>
    </xf>
    <xf numFmtId="2" fontId="3" fillId="0" borderId="11"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4"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center"/>
    </xf>
    <xf numFmtId="0" fontId="4" fillId="0" borderId="0" xfId="0" applyFont="1" applyAlignment="1">
      <alignment horizontal="left"/>
    </xf>
    <xf numFmtId="0" fontId="8"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xf>
    <xf numFmtId="4" fontId="3" fillId="0" borderId="21" xfId="0" applyNumberFormat="1" applyFont="1" applyBorder="1" applyAlignment="1">
      <alignment horizontal="left" vertical="center" wrapText="1"/>
    </xf>
  </cellXfs>
  <cellStyles count="3">
    <cellStyle name="Excel Built-in Normal" xfId="1"/>
    <cellStyle name="TableStyleLight1"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3"/>
  <sheetViews>
    <sheetView topLeftCell="A19" workbookViewId="0">
      <selection activeCell="H32" sqref="H32"/>
    </sheetView>
  </sheetViews>
  <sheetFormatPr defaultRowHeight="15"/>
  <cols>
    <col min="1" max="1" width="36.28515625" customWidth="1"/>
    <col min="2" max="2" width="18.570312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c r="A4" s="158" t="s">
        <v>2</v>
      </c>
      <c r="B4" s="1"/>
      <c r="C4" s="1"/>
      <c r="D4" s="233" t="s">
        <v>220</v>
      </c>
      <c r="E4" s="233"/>
    </row>
    <row r="5" spans="1:7">
      <c r="A5" s="1"/>
      <c r="B5" s="1"/>
      <c r="C5" s="1"/>
      <c r="D5" s="1"/>
      <c r="E5" s="2"/>
    </row>
    <row r="6" spans="1:7">
      <c r="A6" s="1"/>
      <c r="B6" s="1"/>
      <c r="C6" s="1"/>
      <c r="D6" s="1"/>
      <c r="E6" s="2"/>
    </row>
    <row r="7" spans="1:7" ht="92.25" customHeight="1">
      <c r="A7" s="230" t="s">
        <v>207</v>
      </c>
      <c r="B7" s="230"/>
      <c r="C7" s="230"/>
      <c r="D7" s="230"/>
      <c r="E7" s="230"/>
    </row>
    <row r="8" spans="1:7">
      <c r="A8" s="3"/>
      <c r="B8" s="3"/>
      <c r="C8" s="3"/>
      <c r="D8" s="3"/>
      <c r="E8" s="4"/>
    </row>
    <row r="9" spans="1:7" ht="45.75" customHeight="1">
      <c r="A9" s="230" t="s">
        <v>109</v>
      </c>
      <c r="B9" s="230"/>
      <c r="C9" s="230"/>
      <c r="D9" s="230"/>
      <c r="E9" s="230"/>
    </row>
    <row r="10" spans="1:7" ht="15.75" thickBot="1">
      <c r="A10" s="5"/>
      <c r="B10" s="5"/>
      <c r="C10" s="5"/>
      <c r="D10" s="5"/>
      <c r="E10" s="6"/>
      <c r="G10">
        <v>1174.5999999999999</v>
      </c>
    </row>
    <row r="11" spans="1:7" ht="84" customHeight="1">
      <c r="A11" s="129" t="s">
        <v>3</v>
      </c>
      <c r="B11" s="130" t="s">
        <v>4</v>
      </c>
      <c r="C11" s="130" t="s">
        <v>5</v>
      </c>
      <c r="D11" s="131" t="s">
        <v>6</v>
      </c>
      <c r="E11" s="132" t="s">
        <v>7</v>
      </c>
    </row>
    <row r="12" spans="1:7" ht="31.5" customHeight="1">
      <c r="A12" s="14" t="s">
        <v>119</v>
      </c>
      <c r="B12" s="11" t="s">
        <v>14</v>
      </c>
      <c r="C12" s="11" t="s">
        <v>8</v>
      </c>
      <c r="D12" s="12">
        <v>1.04</v>
      </c>
      <c r="E12" s="13">
        <f t="shared" ref="E12:E20" si="0">D12*$G$10*12</f>
        <v>14659.008000000002</v>
      </c>
    </row>
    <row r="13" spans="1:7" ht="38.25">
      <c r="A13" s="213" t="s">
        <v>225</v>
      </c>
      <c r="B13" s="11" t="s">
        <v>107</v>
      </c>
      <c r="C13" s="11" t="s">
        <v>8</v>
      </c>
      <c r="D13" s="12" t="s">
        <v>224</v>
      </c>
      <c r="E13" s="13">
        <f>2.18*6*G10+0.8*6*G10</f>
        <v>21001.848000000002</v>
      </c>
    </row>
    <row r="14" spans="1:7" ht="63.75">
      <c r="A14" s="213" t="s">
        <v>226</v>
      </c>
      <c r="B14" s="11" t="s">
        <v>107</v>
      </c>
      <c r="C14" s="11" t="s">
        <v>8</v>
      </c>
      <c r="D14" s="12">
        <v>0.52</v>
      </c>
      <c r="E14" s="13">
        <f>D14*6*G10</f>
        <v>3664.752</v>
      </c>
    </row>
    <row r="15" spans="1:7">
      <c r="A15" s="14" t="s">
        <v>33</v>
      </c>
      <c r="B15" s="11" t="s">
        <v>107</v>
      </c>
      <c r="C15" s="11" t="s">
        <v>8</v>
      </c>
      <c r="D15" s="12" t="s">
        <v>227</v>
      </c>
      <c r="E15" s="13">
        <f>0.06*6*G10+0.11*6*G10</f>
        <v>1198.0919999999999</v>
      </c>
    </row>
    <row r="16" spans="1:7" ht="32.25" customHeight="1">
      <c r="A16" s="14" t="s">
        <v>13</v>
      </c>
      <c r="B16" s="11" t="s">
        <v>107</v>
      </c>
      <c r="C16" s="11" t="s">
        <v>8</v>
      </c>
      <c r="D16" s="11" t="s">
        <v>228</v>
      </c>
      <c r="E16" s="13">
        <f>4.04*6*G10+4.94*6*G10</f>
        <v>63287.448000000004</v>
      </c>
    </row>
    <row r="17" spans="1:5">
      <c r="A17" s="14" t="s">
        <v>29</v>
      </c>
      <c r="B17" s="11" t="s">
        <v>14</v>
      </c>
      <c r="C17" s="11" t="s">
        <v>8</v>
      </c>
      <c r="D17" s="12" t="s">
        <v>229</v>
      </c>
      <c r="E17" s="13">
        <f>2.98*6*G10+3.99*6*G10</f>
        <v>49121.771999999997</v>
      </c>
    </row>
    <row r="18" spans="1:5" ht="25.5">
      <c r="A18" s="14" t="s">
        <v>15</v>
      </c>
      <c r="B18" s="11" t="s">
        <v>16</v>
      </c>
      <c r="C18" s="11" t="s">
        <v>8</v>
      </c>
      <c r="D18" s="12">
        <v>0.98</v>
      </c>
      <c r="E18" s="13">
        <f t="shared" si="0"/>
        <v>13813.295999999998</v>
      </c>
    </row>
    <row r="19" spans="1:5" ht="25.5">
      <c r="A19" s="14" t="s">
        <v>17</v>
      </c>
      <c r="B19" s="11" t="s">
        <v>16</v>
      </c>
      <c r="C19" s="11" t="s">
        <v>8</v>
      </c>
      <c r="D19" s="15">
        <v>0.61</v>
      </c>
      <c r="E19" s="13">
        <f t="shared" si="0"/>
        <v>8598.0720000000001</v>
      </c>
    </row>
    <row r="20" spans="1:5" ht="25.5">
      <c r="A20" s="14" t="s">
        <v>18</v>
      </c>
      <c r="B20" s="11" t="s">
        <v>16</v>
      </c>
      <c r="C20" s="11" t="s">
        <v>8</v>
      </c>
      <c r="D20" s="11">
        <v>0.35</v>
      </c>
      <c r="E20" s="13">
        <f t="shared" si="0"/>
        <v>4933.32</v>
      </c>
    </row>
    <row r="21" spans="1:5">
      <c r="A21" s="14" t="s">
        <v>19</v>
      </c>
      <c r="B21" s="11" t="s">
        <v>14</v>
      </c>
      <c r="C21" s="11" t="s">
        <v>8</v>
      </c>
      <c r="D21" s="11" t="s">
        <v>230</v>
      </c>
      <c r="E21" s="13">
        <f>2.15*6*G10+2.13*6*G10</f>
        <v>30163.727999999996</v>
      </c>
    </row>
    <row r="22" spans="1:5">
      <c r="A22" s="14" t="s">
        <v>211</v>
      </c>
      <c r="B22" s="11"/>
      <c r="C22" s="11" t="s">
        <v>124</v>
      </c>
      <c r="D22" s="11"/>
      <c r="E22" s="13">
        <v>1500</v>
      </c>
    </row>
    <row r="23" spans="1:5">
      <c r="A23" s="14" t="s">
        <v>231</v>
      </c>
      <c r="B23" s="11"/>
      <c r="C23" s="11" t="s">
        <v>124</v>
      </c>
      <c r="D23" s="11"/>
      <c r="E23" s="13">
        <v>465</v>
      </c>
    </row>
    <row r="24" spans="1:5">
      <c r="A24" s="14" t="s">
        <v>206</v>
      </c>
      <c r="B24" s="11"/>
      <c r="C24" s="11" t="s">
        <v>124</v>
      </c>
      <c r="D24" s="11"/>
      <c r="E24" s="13">
        <v>4055</v>
      </c>
    </row>
    <row r="25" spans="1:5">
      <c r="A25" s="14" t="s">
        <v>206</v>
      </c>
      <c r="B25" s="11"/>
      <c r="C25" s="11" t="s">
        <v>124</v>
      </c>
      <c r="D25" s="11"/>
      <c r="E25" s="13">
        <v>1863</v>
      </c>
    </row>
    <row r="26" spans="1:5">
      <c r="A26" s="14" t="s">
        <v>232</v>
      </c>
      <c r="B26" s="11"/>
      <c r="C26" s="11" t="s">
        <v>124</v>
      </c>
      <c r="D26" s="11"/>
      <c r="E26" s="13">
        <v>5370</v>
      </c>
    </row>
    <row r="27" spans="1:5">
      <c r="A27" s="14" t="s">
        <v>233</v>
      </c>
      <c r="B27" s="11"/>
      <c r="C27" s="11" t="s">
        <v>124</v>
      </c>
      <c r="D27" s="11"/>
      <c r="E27" s="13">
        <v>3120</v>
      </c>
    </row>
    <row r="28" spans="1:5">
      <c r="A28" s="14" t="s">
        <v>234</v>
      </c>
      <c r="B28" s="11"/>
      <c r="C28" s="11" t="s">
        <v>124</v>
      </c>
      <c r="D28" s="11"/>
      <c r="E28" s="13">
        <v>840</v>
      </c>
    </row>
    <row r="29" spans="1:5">
      <c r="A29" s="14" t="s">
        <v>212</v>
      </c>
      <c r="B29" s="11"/>
      <c r="C29" s="11" t="s">
        <v>124</v>
      </c>
      <c r="D29" s="11"/>
      <c r="E29" s="13">
        <v>1492</v>
      </c>
    </row>
    <row r="30" spans="1:5">
      <c r="A30" s="14" t="s">
        <v>206</v>
      </c>
      <c r="B30" s="11"/>
      <c r="C30" s="11" t="s">
        <v>124</v>
      </c>
      <c r="D30" s="11"/>
      <c r="E30" s="13">
        <v>12620</v>
      </c>
    </row>
    <row r="31" spans="1:5" ht="25.5">
      <c r="A31" s="21" t="s">
        <v>238</v>
      </c>
      <c r="B31" s="22"/>
      <c r="C31" s="11" t="s">
        <v>124</v>
      </c>
      <c r="D31" s="22"/>
      <c r="E31" s="23">
        <v>8024</v>
      </c>
    </row>
    <row r="32" spans="1:5" ht="19.5" thickBot="1">
      <c r="A32" s="16" t="s">
        <v>20</v>
      </c>
      <c r="B32" s="17"/>
      <c r="C32" s="17"/>
      <c r="D32" s="18"/>
      <c r="E32" s="19">
        <f>SUM(E12:E31)</f>
        <v>249790.33600000001</v>
      </c>
    </row>
    <row r="33" spans="1:5">
      <c r="A33" s="5"/>
      <c r="B33" s="5"/>
      <c r="C33" s="5"/>
      <c r="D33" s="5"/>
      <c r="E33" s="6"/>
    </row>
    <row r="34" spans="1:5" ht="30.75" customHeight="1">
      <c r="A34" s="230" t="s">
        <v>239</v>
      </c>
      <c r="B34" s="230"/>
      <c r="C34" s="230"/>
      <c r="D34" s="230"/>
      <c r="E34" s="230"/>
    </row>
    <row r="35" spans="1:5">
      <c r="A35" s="138"/>
      <c r="B35" s="138"/>
      <c r="C35" s="138"/>
      <c r="D35" s="138"/>
      <c r="E35" s="139"/>
    </row>
    <row r="36" spans="1:5" ht="33" customHeight="1">
      <c r="A36" s="230" t="s">
        <v>235</v>
      </c>
      <c r="B36" s="230"/>
      <c r="C36" s="230"/>
      <c r="D36" s="230"/>
      <c r="E36" s="230"/>
    </row>
    <row r="37" spans="1:5">
      <c r="A37" s="140"/>
      <c r="B37" s="140"/>
      <c r="C37" s="140"/>
      <c r="D37" s="140"/>
      <c r="E37" s="140"/>
    </row>
    <row r="38" spans="1:5" ht="14.25" customHeight="1">
      <c r="A38" s="230" t="s">
        <v>99</v>
      </c>
      <c r="B38" s="230"/>
      <c r="C38" s="230"/>
      <c r="D38" s="230"/>
      <c r="E38" s="230"/>
    </row>
    <row r="39" spans="1:5">
      <c r="A39" s="5"/>
      <c r="B39" s="5"/>
      <c r="C39" s="5"/>
      <c r="D39" s="5"/>
      <c r="E39" s="6"/>
    </row>
    <row r="40" spans="1:5">
      <c r="A40" s="235" t="s">
        <v>46</v>
      </c>
      <c r="B40" s="235"/>
      <c r="C40" s="235"/>
      <c r="D40" s="235"/>
      <c r="E40" s="235"/>
    </row>
    <row r="41" spans="1:5">
      <c r="A41" s="5"/>
      <c r="B41" s="5"/>
      <c r="C41" s="5"/>
      <c r="D41" s="5"/>
      <c r="E41" s="6"/>
    </row>
    <row r="42" spans="1:5" ht="28.5" customHeight="1">
      <c r="A42" s="230" t="s">
        <v>21</v>
      </c>
      <c r="B42" s="230"/>
      <c r="C42" s="230"/>
      <c r="D42" s="230"/>
      <c r="E42" s="230"/>
    </row>
    <row r="43" spans="1:5">
      <c r="A43" s="5"/>
      <c r="B43" s="5"/>
      <c r="C43" s="5"/>
      <c r="D43" s="5"/>
      <c r="E43" s="6"/>
    </row>
    <row r="44" spans="1:5">
      <c r="A44" s="5"/>
      <c r="B44" s="5"/>
      <c r="C44" s="5"/>
      <c r="D44" s="5"/>
      <c r="E44" s="6"/>
    </row>
    <row r="45" spans="1:5">
      <c r="A45" s="236" t="s">
        <v>22</v>
      </c>
      <c r="B45" s="236"/>
      <c r="C45" s="236"/>
      <c r="D45" s="236"/>
      <c r="E45" s="236"/>
    </row>
    <row r="46" spans="1:5">
      <c r="A46" s="5"/>
      <c r="B46" s="5"/>
      <c r="C46" s="5"/>
      <c r="D46" s="5"/>
      <c r="E46" s="6"/>
    </row>
    <row r="47" spans="1:5">
      <c r="A47" s="5" t="s">
        <v>23</v>
      </c>
      <c r="B47" s="5" t="s">
        <v>178</v>
      </c>
      <c r="C47" s="5"/>
      <c r="D47" s="5"/>
      <c r="E47" s="6" t="s">
        <v>25</v>
      </c>
    </row>
    <row r="48" spans="1:5">
      <c r="A48" s="5"/>
      <c r="B48" s="235" t="s">
        <v>179</v>
      </c>
      <c r="C48" s="235"/>
      <c r="D48" s="235"/>
      <c r="E48" s="6" t="s">
        <v>27</v>
      </c>
    </row>
    <row r="49" spans="1:5">
      <c r="A49" s="5"/>
      <c r="B49" s="5"/>
      <c r="C49" s="5"/>
      <c r="D49" s="5"/>
      <c r="E49" s="6"/>
    </row>
    <row r="50" spans="1:5">
      <c r="A50" s="5"/>
      <c r="B50" s="5"/>
      <c r="C50" s="5"/>
      <c r="D50" s="5"/>
      <c r="E50" s="6"/>
    </row>
    <row r="51" spans="1:5">
      <c r="A51" s="5" t="s">
        <v>28</v>
      </c>
      <c r="B51" s="5" t="s">
        <v>24</v>
      </c>
      <c r="C51" s="5"/>
      <c r="D51" s="5"/>
      <c r="E51" s="6" t="s">
        <v>25</v>
      </c>
    </row>
    <row r="52" spans="1:5">
      <c r="A52" s="5"/>
      <c r="B52" s="234" t="s">
        <v>26</v>
      </c>
      <c r="C52" s="234"/>
      <c r="D52" s="234"/>
      <c r="E52" s="6" t="s">
        <v>27</v>
      </c>
    </row>
    <row r="53" spans="1:5">
      <c r="A53" s="5"/>
      <c r="B53" s="5"/>
      <c r="C53" s="5"/>
      <c r="D53" s="5"/>
      <c r="E53" s="6"/>
    </row>
  </sheetData>
  <mergeCells count="13">
    <mergeCell ref="B52:D52"/>
    <mergeCell ref="A36:E36"/>
    <mergeCell ref="A38:E38"/>
    <mergeCell ref="A40:E40"/>
    <mergeCell ref="A42:E42"/>
    <mergeCell ref="A45:E45"/>
    <mergeCell ref="B48:D48"/>
    <mergeCell ref="A34:E34"/>
    <mergeCell ref="A1:E1"/>
    <mergeCell ref="A2:E2"/>
    <mergeCell ref="D4:E4"/>
    <mergeCell ref="A7:E7"/>
    <mergeCell ref="A9:E9"/>
  </mergeCells>
  <pageMargins left="0.23622047244094491" right="0.19685039370078741" top="0.23622047244094491" bottom="0.23622047244094491" header="0.15748031496062992" footer="0.15748031496062992"/>
  <pageSetup paperSize="9" scale="90" orientation="portrait" r:id="rId1"/>
</worksheet>
</file>

<file path=xl/worksheets/sheet10.xml><?xml version="1.0" encoding="utf-8"?>
<worksheet xmlns="http://schemas.openxmlformats.org/spreadsheetml/2006/main" xmlns:r="http://schemas.openxmlformats.org/officeDocument/2006/relationships">
  <dimension ref="A1:H46"/>
  <sheetViews>
    <sheetView workbookViewId="0">
      <selection activeCell="B31" sqref="B3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 style="20" customWidth="1"/>
    <col min="8" max="8" width="9.140625" customWidth="1"/>
  </cols>
  <sheetData>
    <row r="1" spans="1:8" ht="15.75">
      <c r="A1" s="231" t="s">
        <v>0</v>
      </c>
      <c r="B1" s="231"/>
      <c r="C1" s="231"/>
      <c r="D1" s="231"/>
      <c r="E1" s="231"/>
      <c r="F1" s="29"/>
    </row>
    <row r="2" spans="1:8" ht="36" customHeight="1">
      <c r="A2" s="232" t="s">
        <v>1</v>
      </c>
      <c r="B2" s="232"/>
      <c r="C2" s="232"/>
      <c r="D2" s="232"/>
      <c r="E2" s="232"/>
      <c r="F2" s="30"/>
    </row>
    <row r="3" spans="1:8">
      <c r="A3" s="1"/>
      <c r="B3" s="1"/>
      <c r="C3" s="1"/>
      <c r="D3" s="1"/>
      <c r="E3" s="2"/>
      <c r="F3" s="2"/>
    </row>
    <row r="4" spans="1:8" ht="15" customHeight="1">
      <c r="A4" s="26" t="s">
        <v>2</v>
      </c>
      <c r="B4" s="1"/>
      <c r="C4" s="1"/>
      <c r="D4" s="233" t="s">
        <v>220</v>
      </c>
      <c r="E4" s="233"/>
      <c r="F4" s="31"/>
    </row>
    <row r="5" spans="1:8">
      <c r="A5" s="1"/>
      <c r="B5" s="1"/>
      <c r="C5" s="1"/>
      <c r="D5" s="1"/>
      <c r="E5" s="2"/>
      <c r="F5" s="2"/>
    </row>
    <row r="6" spans="1:8">
      <c r="A6" s="1"/>
      <c r="B6" s="1"/>
      <c r="C6" s="1"/>
      <c r="D6" s="1"/>
      <c r="E6" s="2"/>
      <c r="F6" s="2"/>
    </row>
    <row r="7" spans="1:8" ht="91.5" customHeight="1">
      <c r="A7" s="230" t="s">
        <v>148</v>
      </c>
      <c r="B7" s="230"/>
      <c r="C7" s="230"/>
      <c r="D7" s="230"/>
      <c r="E7" s="230"/>
      <c r="F7" s="26"/>
    </row>
    <row r="8" spans="1:8">
      <c r="A8" s="3"/>
      <c r="B8" s="3"/>
      <c r="C8" s="3"/>
      <c r="D8" s="3"/>
      <c r="E8" s="4"/>
      <c r="F8" s="4"/>
    </row>
    <row r="9" spans="1:8" ht="45.75" customHeight="1">
      <c r="A9" s="230" t="s">
        <v>40</v>
      </c>
      <c r="B9" s="230"/>
      <c r="C9" s="230"/>
      <c r="D9" s="230"/>
      <c r="E9" s="230"/>
      <c r="F9" s="26"/>
    </row>
    <row r="10" spans="1:8" ht="15.75" thickBot="1">
      <c r="A10" s="5"/>
      <c r="B10" s="5"/>
      <c r="C10" s="5"/>
      <c r="D10" s="5"/>
      <c r="E10" s="6"/>
      <c r="F10" s="6"/>
      <c r="H10">
        <v>230.2</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1104.96</v>
      </c>
      <c r="F12" s="38"/>
    </row>
    <row r="13" spans="1:8" ht="48">
      <c r="A13" s="174" t="s">
        <v>128</v>
      </c>
      <c r="B13" s="12" t="s">
        <v>114</v>
      </c>
      <c r="C13" s="11" t="s">
        <v>8</v>
      </c>
      <c r="D13" s="15">
        <v>0.52</v>
      </c>
      <c r="E13" s="175">
        <f t="shared" ref="E13:E23" si="0">D13*12*$H$10</f>
        <v>1436.4479999999999</v>
      </c>
      <c r="F13" s="38"/>
    </row>
    <row r="14" spans="1:8" ht="38.25">
      <c r="A14" s="14" t="s">
        <v>118</v>
      </c>
      <c r="B14" s="11" t="s">
        <v>107</v>
      </c>
      <c r="C14" s="11" t="s">
        <v>10</v>
      </c>
      <c r="D14" s="12">
        <v>0.87</v>
      </c>
      <c r="E14" s="175">
        <f t="shared" si="0"/>
        <v>2403.2879999999996</v>
      </c>
      <c r="F14" s="39"/>
    </row>
    <row r="15" spans="1:8" ht="38.25">
      <c r="A15" s="14" t="s">
        <v>119</v>
      </c>
      <c r="B15" s="11" t="s">
        <v>14</v>
      </c>
      <c r="C15" s="11" t="s">
        <v>8</v>
      </c>
      <c r="D15" s="12">
        <v>0.6</v>
      </c>
      <c r="E15" s="175">
        <f t="shared" si="0"/>
        <v>1657.4399999999998</v>
      </c>
      <c r="F15" s="39"/>
    </row>
    <row r="16" spans="1:8" ht="51">
      <c r="A16" s="14" t="s">
        <v>11</v>
      </c>
      <c r="B16" s="11" t="s">
        <v>107</v>
      </c>
      <c r="C16" s="11" t="s">
        <v>12</v>
      </c>
      <c r="D16" s="12">
        <v>1</v>
      </c>
      <c r="E16" s="175">
        <v>2837.13</v>
      </c>
      <c r="F16" s="39">
        <f>D16*12*H10</f>
        <v>2762.3999999999996</v>
      </c>
      <c r="G16" s="116">
        <f>E16-F16</f>
        <v>74.730000000000473</v>
      </c>
    </row>
    <row r="17" spans="1:8" ht="25.5">
      <c r="A17" s="14" t="s">
        <v>13</v>
      </c>
      <c r="B17" s="11" t="s">
        <v>107</v>
      </c>
      <c r="C17" s="11" t="s">
        <v>8</v>
      </c>
      <c r="D17" s="11">
        <v>8.44</v>
      </c>
      <c r="E17" s="175">
        <f t="shared" si="0"/>
        <v>23314.655999999999</v>
      </c>
      <c r="F17" s="39"/>
    </row>
    <row r="18" spans="1:8">
      <c r="A18" s="14" t="s">
        <v>29</v>
      </c>
      <c r="B18" s="11" t="s">
        <v>14</v>
      </c>
      <c r="C18" s="11" t="s">
        <v>8</v>
      </c>
      <c r="D18" s="12">
        <v>3.18</v>
      </c>
      <c r="E18" s="175">
        <f t="shared" si="0"/>
        <v>8784.4320000000007</v>
      </c>
      <c r="F18" s="39"/>
    </row>
    <row r="19" spans="1:8">
      <c r="A19" s="14" t="s">
        <v>33</v>
      </c>
      <c r="B19" s="11" t="s">
        <v>107</v>
      </c>
      <c r="C19" s="11" t="s">
        <v>8</v>
      </c>
      <c r="D19" s="12">
        <v>0.28999999999999998</v>
      </c>
      <c r="E19" s="175">
        <f t="shared" si="0"/>
        <v>801.09599999999989</v>
      </c>
      <c r="F19" s="39"/>
    </row>
    <row r="20" spans="1:8" ht="25.5">
      <c r="A20" s="14" t="s">
        <v>15</v>
      </c>
      <c r="B20" s="11" t="s">
        <v>16</v>
      </c>
      <c r="C20" s="11" t="s">
        <v>8</v>
      </c>
      <c r="D20" s="12">
        <v>0.98</v>
      </c>
      <c r="E20" s="175">
        <f t="shared" si="0"/>
        <v>2707.152</v>
      </c>
      <c r="F20" s="39"/>
    </row>
    <row r="21" spans="1:8" ht="25.5">
      <c r="A21" s="14" t="s">
        <v>100</v>
      </c>
      <c r="B21" s="11" t="s">
        <v>16</v>
      </c>
      <c r="C21" s="11" t="s">
        <v>8</v>
      </c>
      <c r="D21" s="12">
        <v>1.69</v>
      </c>
      <c r="E21" s="175">
        <f t="shared" si="0"/>
        <v>4668.4560000000001</v>
      </c>
      <c r="F21" s="39"/>
      <c r="G21" s="116"/>
    </row>
    <row r="22" spans="1:8" ht="25.5">
      <c r="A22" s="14" t="s">
        <v>18</v>
      </c>
      <c r="B22" s="11" t="s">
        <v>16</v>
      </c>
      <c r="C22" s="11" t="s">
        <v>8</v>
      </c>
      <c r="D22" s="11">
        <v>0.35</v>
      </c>
      <c r="E22" s="175">
        <f t="shared" si="0"/>
        <v>966.8399999999998</v>
      </c>
      <c r="F22" s="39"/>
      <c r="G22" s="116"/>
    </row>
    <row r="23" spans="1:8" ht="25.5">
      <c r="A23" s="14" t="s">
        <v>19</v>
      </c>
      <c r="B23" s="11" t="s">
        <v>14</v>
      </c>
      <c r="C23" s="11" t="s">
        <v>8</v>
      </c>
      <c r="D23" s="11">
        <v>1.1000000000000001</v>
      </c>
      <c r="E23" s="175">
        <f t="shared" si="0"/>
        <v>3038.64</v>
      </c>
      <c r="F23" s="39"/>
      <c r="G23" s="116"/>
    </row>
    <row r="24" spans="1:8" ht="25.5">
      <c r="A24" s="21" t="s">
        <v>133</v>
      </c>
      <c r="B24" s="22"/>
      <c r="C24" s="22" t="s">
        <v>124</v>
      </c>
      <c r="D24" s="22"/>
      <c r="E24" s="184">
        <v>1800</v>
      </c>
      <c r="F24" s="39"/>
      <c r="G24" s="116"/>
    </row>
    <row r="25" spans="1:8">
      <c r="A25" s="21" t="s">
        <v>269</v>
      </c>
      <c r="B25" s="22"/>
      <c r="C25" s="22" t="s">
        <v>124</v>
      </c>
      <c r="D25" s="22"/>
      <c r="E25" s="184">
        <v>5320</v>
      </c>
      <c r="F25" s="39"/>
      <c r="G25" s="116"/>
    </row>
    <row r="26" spans="1:8" ht="19.5" thickBot="1">
      <c r="A26" s="16" t="s">
        <v>32</v>
      </c>
      <c r="B26" s="17"/>
      <c r="C26" s="17"/>
      <c r="D26" s="18"/>
      <c r="E26" s="115">
        <f>SUM(E12:E25)</f>
        <v>60840.537999999993</v>
      </c>
      <c r="F26" s="40"/>
      <c r="G26" s="116"/>
    </row>
    <row r="27" spans="1:8">
      <c r="A27" s="5"/>
      <c r="B27" s="5"/>
      <c r="C27" s="5"/>
      <c r="D27" s="5"/>
      <c r="E27" s="6"/>
      <c r="F27" s="6"/>
    </row>
    <row r="28" spans="1:8" ht="32.25" customHeight="1">
      <c r="A28" s="230" t="s">
        <v>271</v>
      </c>
      <c r="B28" s="230"/>
      <c r="C28" s="230"/>
      <c r="D28" s="230"/>
      <c r="E28" s="230"/>
      <c r="F28" s="26"/>
      <c r="H28" s="116"/>
    </row>
    <row r="29" spans="1:8">
      <c r="A29" s="5"/>
      <c r="B29" s="5"/>
      <c r="C29" s="5"/>
      <c r="D29" s="5"/>
      <c r="E29" s="6"/>
      <c r="F29" s="6"/>
    </row>
    <row r="30" spans="1:8" ht="33" customHeight="1">
      <c r="A30" s="230" t="s">
        <v>270</v>
      </c>
      <c r="B30" s="230"/>
      <c r="C30" s="230"/>
      <c r="D30" s="230"/>
      <c r="E30" s="230"/>
      <c r="F30" s="26"/>
    </row>
    <row r="31" spans="1:8">
      <c r="A31" s="118"/>
      <c r="B31" s="118"/>
      <c r="C31" s="118"/>
      <c r="D31" s="118"/>
      <c r="E31" s="118"/>
      <c r="F31" s="6"/>
    </row>
    <row r="32" spans="1:8" ht="33" customHeight="1">
      <c r="A32" s="230" t="s">
        <v>99</v>
      </c>
      <c r="B32" s="230"/>
      <c r="C32" s="230"/>
      <c r="D32" s="230"/>
      <c r="E32" s="230"/>
      <c r="F32" s="27"/>
    </row>
    <row r="33" spans="1:6">
      <c r="A33" s="5"/>
      <c r="B33" s="5"/>
      <c r="C33" s="5"/>
      <c r="D33" s="5"/>
      <c r="E33" s="6"/>
      <c r="F33" s="6"/>
    </row>
    <row r="34" spans="1:6">
      <c r="A34" s="235" t="s">
        <v>46</v>
      </c>
      <c r="B34" s="235"/>
      <c r="C34" s="235"/>
      <c r="D34" s="235"/>
      <c r="E34" s="235"/>
      <c r="F34" s="26"/>
    </row>
    <row r="35" spans="1:6">
      <c r="A35" s="5"/>
      <c r="B35" s="5"/>
      <c r="C35" s="5"/>
      <c r="D35" s="5"/>
      <c r="E35" s="6"/>
      <c r="F35" s="6"/>
    </row>
    <row r="36" spans="1:6" ht="28.5" customHeight="1">
      <c r="A36" s="230" t="s">
        <v>21</v>
      </c>
      <c r="B36" s="230"/>
      <c r="C36" s="230"/>
      <c r="D36" s="230"/>
      <c r="E36" s="230"/>
      <c r="F36" s="6"/>
    </row>
    <row r="37" spans="1:6">
      <c r="A37" s="5"/>
      <c r="B37" s="5"/>
      <c r="C37" s="5"/>
      <c r="D37" s="5"/>
      <c r="E37" s="6"/>
      <c r="F37" s="6"/>
    </row>
    <row r="38" spans="1:6">
      <c r="A38" s="236" t="s">
        <v>22</v>
      </c>
      <c r="B38" s="236"/>
      <c r="C38" s="236"/>
      <c r="D38" s="236"/>
      <c r="E38" s="236"/>
      <c r="F38" s="28"/>
    </row>
    <row r="39" spans="1:6">
      <c r="A39" s="5"/>
      <c r="B39" s="5"/>
      <c r="C39" s="5"/>
      <c r="D39" s="5"/>
      <c r="E39" s="6"/>
      <c r="F39" s="6"/>
    </row>
    <row r="40" spans="1:6">
      <c r="A40" s="5" t="s">
        <v>23</v>
      </c>
      <c r="B40" s="5" t="s">
        <v>178</v>
      </c>
      <c r="C40" s="5"/>
      <c r="D40" s="5"/>
      <c r="E40" s="6" t="s">
        <v>25</v>
      </c>
      <c r="F40" s="6"/>
    </row>
    <row r="41" spans="1:6">
      <c r="A41" s="5"/>
      <c r="B41" s="235" t="s">
        <v>179</v>
      </c>
      <c r="C41" s="235"/>
      <c r="D41" s="235"/>
      <c r="E41" s="6" t="s">
        <v>27</v>
      </c>
      <c r="F41" s="6"/>
    </row>
    <row r="42" spans="1:6">
      <c r="A42" s="5"/>
      <c r="B42" s="5"/>
      <c r="C42" s="5"/>
      <c r="D42" s="5"/>
      <c r="E42" s="6"/>
      <c r="F42" s="6"/>
    </row>
    <row r="43" spans="1:6">
      <c r="A43" s="5"/>
      <c r="B43" s="5"/>
      <c r="C43" s="5"/>
      <c r="D43" s="5"/>
      <c r="E43" s="6"/>
      <c r="F43" s="6"/>
    </row>
    <row r="44" spans="1:6">
      <c r="A44" s="5" t="s">
        <v>28</v>
      </c>
      <c r="B44" s="5" t="s">
        <v>24</v>
      </c>
      <c r="C44" s="5"/>
      <c r="D44" s="5"/>
      <c r="E44" s="6" t="s">
        <v>25</v>
      </c>
      <c r="F44" s="6"/>
    </row>
    <row r="45" spans="1:6">
      <c r="A45" s="5"/>
      <c r="B45" s="234" t="s">
        <v>26</v>
      </c>
      <c r="C45" s="234"/>
      <c r="D45" s="234"/>
      <c r="E45" s="6" t="s">
        <v>27</v>
      </c>
      <c r="F45" s="6"/>
    </row>
    <row r="46" spans="1:6">
      <c r="A46" s="5"/>
      <c r="B46" s="5"/>
      <c r="C46" s="5"/>
      <c r="D46" s="5"/>
      <c r="E46" s="6"/>
      <c r="F46" s="6"/>
    </row>
  </sheetData>
  <mergeCells count="13">
    <mergeCell ref="B45:D45"/>
    <mergeCell ref="A1:E1"/>
    <mergeCell ref="A2:E2"/>
    <mergeCell ref="D4:E4"/>
    <mergeCell ref="A7:E7"/>
    <mergeCell ref="A9:E9"/>
    <mergeCell ref="A28:E28"/>
    <mergeCell ref="A30:E30"/>
    <mergeCell ref="A32:E32"/>
    <mergeCell ref="A34:E34"/>
    <mergeCell ref="A38:E38"/>
    <mergeCell ref="B41:D41"/>
    <mergeCell ref="A36:E36"/>
  </mergeCells>
  <pageMargins left="0.24" right="0.21" top="0.4" bottom="0.32" header="0.3" footer="0.24"/>
  <pageSetup paperSize="9" orientation="portrait" r:id="rId1"/>
</worksheet>
</file>

<file path=xl/worksheets/sheet11.xml><?xml version="1.0" encoding="utf-8"?>
<worksheet xmlns="http://schemas.openxmlformats.org/spreadsheetml/2006/main" xmlns:r="http://schemas.openxmlformats.org/officeDocument/2006/relationships">
  <dimension ref="A1:H45"/>
  <sheetViews>
    <sheetView workbookViewId="0">
      <selection activeCell="E28" sqref="E28"/>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55"/>
    </row>
    <row r="2" spans="1:8" ht="36" customHeight="1">
      <c r="A2" s="232" t="s">
        <v>1</v>
      </c>
      <c r="B2" s="232"/>
      <c r="C2" s="232"/>
      <c r="D2" s="232"/>
      <c r="E2" s="232"/>
      <c r="F2" s="156"/>
    </row>
    <row r="3" spans="1:8">
      <c r="A3" s="1"/>
      <c r="B3" s="1"/>
      <c r="C3" s="1"/>
      <c r="D3" s="1"/>
      <c r="E3" s="2"/>
      <c r="F3" s="2"/>
    </row>
    <row r="4" spans="1:8" ht="15" customHeight="1">
      <c r="A4" s="158" t="s">
        <v>2</v>
      </c>
      <c r="B4" s="1"/>
      <c r="C4" s="1"/>
      <c r="D4" s="233" t="s">
        <v>220</v>
      </c>
      <c r="E4" s="233"/>
      <c r="F4" s="157"/>
    </row>
    <row r="5" spans="1:8">
      <c r="A5" s="1"/>
      <c r="B5" s="1"/>
      <c r="C5" s="1"/>
      <c r="D5" s="1"/>
      <c r="E5" s="2"/>
      <c r="F5" s="2"/>
    </row>
    <row r="6" spans="1:8">
      <c r="A6" s="1"/>
      <c r="B6" s="1"/>
      <c r="C6" s="1"/>
      <c r="D6" s="1"/>
      <c r="E6" s="2"/>
      <c r="F6" s="2"/>
    </row>
    <row r="7" spans="1:8" ht="90" customHeight="1">
      <c r="A7" s="230" t="s">
        <v>149</v>
      </c>
      <c r="B7" s="230"/>
      <c r="C7" s="230"/>
      <c r="D7" s="230"/>
      <c r="E7" s="230"/>
      <c r="F7" s="158"/>
    </row>
    <row r="8" spans="1:8">
      <c r="A8" s="3"/>
      <c r="B8" s="3"/>
      <c r="C8" s="3"/>
      <c r="D8" s="3"/>
      <c r="E8" s="4"/>
      <c r="F8" s="4"/>
    </row>
    <row r="9" spans="1:8" ht="45.75" customHeight="1">
      <c r="A9" s="230" t="s">
        <v>110</v>
      </c>
      <c r="B9" s="230"/>
      <c r="C9" s="230"/>
      <c r="D9" s="230"/>
      <c r="E9" s="230"/>
      <c r="F9" s="158"/>
    </row>
    <row r="10" spans="1:8" ht="15.75" thickBot="1">
      <c r="A10" s="5"/>
      <c r="B10" s="5"/>
      <c r="C10" s="5"/>
      <c r="D10" s="5"/>
      <c r="E10" s="6"/>
      <c r="F10" s="6"/>
      <c r="H10">
        <v>1010.9</v>
      </c>
    </row>
    <row r="11" spans="1:8" ht="84.75" customHeight="1">
      <c r="A11" s="129" t="s">
        <v>3</v>
      </c>
      <c r="B11" s="130" t="s">
        <v>4</v>
      </c>
      <c r="C11" s="130" t="s">
        <v>5</v>
      </c>
      <c r="D11" s="131" t="s">
        <v>6</v>
      </c>
      <c r="E11" s="132" t="s">
        <v>7</v>
      </c>
      <c r="F11" s="38"/>
    </row>
    <row r="12" spans="1:8" ht="38.25">
      <c r="A12" s="14" t="s">
        <v>118</v>
      </c>
      <c r="B12" s="11" t="s">
        <v>107</v>
      </c>
      <c r="C12" s="11" t="s">
        <v>10</v>
      </c>
      <c r="D12" s="12">
        <v>0.49</v>
      </c>
      <c r="E12" s="13">
        <f>D12*$H$10*11</f>
        <v>5448.7510000000002</v>
      </c>
      <c r="F12" s="39"/>
    </row>
    <row r="13" spans="1:8" ht="38.25">
      <c r="A13" s="14" t="s">
        <v>119</v>
      </c>
      <c r="B13" s="11" t="s">
        <v>14</v>
      </c>
      <c r="C13" s="11" t="s">
        <v>8</v>
      </c>
      <c r="D13" s="12">
        <v>1.04</v>
      </c>
      <c r="E13" s="13">
        <f t="shared" ref="E13:E21" si="0">D13*$H$10*11</f>
        <v>11564.696</v>
      </c>
      <c r="F13" s="39"/>
    </row>
    <row r="14" spans="1:8" ht="51">
      <c r="A14" s="14" t="s">
        <v>11</v>
      </c>
      <c r="B14" s="11" t="s">
        <v>107</v>
      </c>
      <c r="C14" s="11" t="s">
        <v>12</v>
      </c>
      <c r="D14" s="12">
        <v>0.1</v>
      </c>
      <c r="E14" s="13">
        <v>1258.6500000000001</v>
      </c>
      <c r="F14" s="39">
        <f>D14*H10*11</f>
        <v>1111.99</v>
      </c>
      <c r="G14" s="116">
        <f>E14-F14</f>
        <v>146.66000000000008</v>
      </c>
    </row>
    <row r="15" spans="1:8" ht="25.5">
      <c r="A15" s="14" t="s">
        <v>13</v>
      </c>
      <c r="B15" s="11" t="s">
        <v>107</v>
      </c>
      <c r="C15" s="11" t="s">
        <v>8</v>
      </c>
      <c r="D15" s="11">
        <v>4.08</v>
      </c>
      <c r="E15" s="13">
        <f t="shared" si="0"/>
        <v>45369.191999999995</v>
      </c>
      <c r="F15" s="39"/>
    </row>
    <row r="16" spans="1:8">
      <c r="A16" s="14" t="s">
        <v>29</v>
      </c>
      <c r="B16" s="11" t="s">
        <v>14</v>
      </c>
      <c r="C16" s="11" t="s">
        <v>8</v>
      </c>
      <c r="D16" s="12">
        <v>2.98</v>
      </c>
      <c r="E16" s="13">
        <f t="shared" si="0"/>
        <v>33137.301999999996</v>
      </c>
      <c r="F16" s="39"/>
    </row>
    <row r="17" spans="1:8">
      <c r="A17" s="14" t="s">
        <v>33</v>
      </c>
      <c r="B17" s="11" t="s">
        <v>107</v>
      </c>
      <c r="C17" s="11" t="s">
        <v>8</v>
      </c>
      <c r="D17" s="12">
        <v>0.14000000000000001</v>
      </c>
      <c r="E17" s="13">
        <f t="shared" si="0"/>
        <v>1556.7860000000001</v>
      </c>
      <c r="F17" s="39"/>
      <c r="G17" s="116"/>
    </row>
    <row r="18" spans="1:8" ht="25.5">
      <c r="A18" s="14" t="s">
        <v>15</v>
      </c>
      <c r="B18" s="11" t="s">
        <v>16</v>
      </c>
      <c r="C18" s="11" t="s">
        <v>8</v>
      </c>
      <c r="D18" s="12">
        <v>0.98</v>
      </c>
      <c r="E18" s="13">
        <f t="shared" si="0"/>
        <v>10897.502</v>
      </c>
      <c r="F18" s="39"/>
    </row>
    <row r="19" spans="1:8" ht="25.5">
      <c r="A19" s="14" t="s">
        <v>102</v>
      </c>
      <c r="B19" s="11" t="s">
        <v>16</v>
      </c>
      <c r="C19" s="11" t="s">
        <v>8</v>
      </c>
      <c r="D19" s="12">
        <v>0.61</v>
      </c>
      <c r="E19" s="13">
        <f t="shared" si="0"/>
        <v>6783.1390000000001</v>
      </c>
      <c r="F19" s="39"/>
    </row>
    <row r="20" spans="1:8" ht="25.5">
      <c r="A20" s="14" t="s">
        <v>18</v>
      </c>
      <c r="B20" s="11" t="s">
        <v>16</v>
      </c>
      <c r="C20" s="11" t="s">
        <v>8</v>
      </c>
      <c r="D20" s="11">
        <v>0.35</v>
      </c>
      <c r="E20" s="13">
        <f t="shared" si="0"/>
        <v>3891.9650000000001</v>
      </c>
      <c r="F20" s="39"/>
    </row>
    <row r="21" spans="1:8" ht="25.5">
      <c r="A21" s="14" t="s">
        <v>19</v>
      </c>
      <c r="B21" s="11" t="s">
        <v>14</v>
      </c>
      <c r="C21" s="11" t="s">
        <v>8</v>
      </c>
      <c r="D21" s="11">
        <v>2.12</v>
      </c>
      <c r="E21" s="13">
        <f t="shared" si="0"/>
        <v>23574.188000000002</v>
      </c>
      <c r="F21" s="39"/>
    </row>
    <row r="22" spans="1:8" ht="19.5" customHeight="1">
      <c r="A22" s="21" t="s">
        <v>95</v>
      </c>
      <c r="B22" s="22"/>
      <c r="C22" s="22" t="s">
        <v>124</v>
      </c>
      <c r="D22" s="22"/>
      <c r="E22" s="13">
        <v>16497.8</v>
      </c>
      <c r="F22" s="39"/>
    </row>
    <row r="23" spans="1:8">
      <c r="A23" s="21" t="s">
        <v>206</v>
      </c>
      <c r="B23" s="22"/>
      <c r="C23" s="22" t="s">
        <v>124</v>
      </c>
      <c r="D23" s="22"/>
      <c r="E23" s="23">
        <v>1964</v>
      </c>
      <c r="F23" s="39"/>
    </row>
    <row r="24" spans="1:8">
      <c r="A24" s="21" t="s">
        <v>272</v>
      </c>
      <c r="B24" s="22"/>
      <c r="C24" s="22" t="s">
        <v>124</v>
      </c>
      <c r="D24" s="22"/>
      <c r="E24" s="23">
        <v>1971</v>
      </c>
      <c r="F24" s="39"/>
    </row>
    <row r="25" spans="1:8" ht="19.5" thickBot="1">
      <c r="A25" s="16" t="s">
        <v>32</v>
      </c>
      <c r="B25" s="17"/>
      <c r="C25" s="17"/>
      <c r="D25" s="18"/>
      <c r="E25" s="115">
        <f>SUM(E12:E24)</f>
        <v>163914.97099999996</v>
      </c>
      <c r="F25" s="40"/>
    </row>
    <row r="26" spans="1:8">
      <c r="A26" s="5"/>
      <c r="B26" s="5"/>
      <c r="C26" s="5"/>
      <c r="D26" s="5"/>
      <c r="E26" s="6"/>
      <c r="F26" s="6"/>
    </row>
    <row r="27" spans="1:8" ht="30" customHeight="1">
      <c r="A27" s="230" t="s">
        <v>273</v>
      </c>
      <c r="B27" s="230"/>
      <c r="C27" s="230"/>
      <c r="D27" s="230"/>
      <c r="E27" s="230"/>
      <c r="F27" s="158"/>
      <c r="H27" s="116"/>
    </row>
    <row r="28" spans="1:8">
      <c r="A28" s="5"/>
      <c r="B28" s="5"/>
      <c r="C28" s="5"/>
      <c r="D28" s="5"/>
      <c r="E28" s="6"/>
      <c r="F28" s="6"/>
    </row>
    <row r="29" spans="1:8" ht="32.25" customHeight="1">
      <c r="A29" s="230" t="s">
        <v>274</v>
      </c>
      <c r="B29" s="230"/>
      <c r="C29" s="230"/>
      <c r="D29" s="230"/>
      <c r="E29" s="230"/>
      <c r="F29" s="158"/>
    </row>
    <row r="30" spans="1:8">
      <c r="A30" s="154"/>
      <c r="B30" s="154"/>
      <c r="C30" s="154"/>
      <c r="D30" s="154"/>
      <c r="E30" s="154"/>
      <c r="F30" s="6"/>
    </row>
    <row r="31" spans="1:8" ht="30.75" customHeight="1">
      <c r="A31" s="230" t="s">
        <v>99</v>
      </c>
      <c r="B31" s="230"/>
      <c r="C31" s="230"/>
      <c r="D31" s="230"/>
      <c r="E31" s="230"/>
      <c r="F31" s="159"/>
    </row>
    <row r="32" spans="1:8">
      <c r="A32" s="5"/>
      <c r="B32" s="5"/>
      <c r="C32" s="5"/>
      <c r="D32" s="5"/>
      <c r="E32" s="6"/>
      <c r="F32" s="6"/>
    </row>
    <row r="33" spans="1:6">
      <c r="A33" s="235" t="s">
        <v>46</v>
      </c>
      <c r="B33" s="235"/>
      <c r="C33" s="235"/>
      <c r="D33" s="235"/>
      <c r="E33" s="235"/>
      <c r="F33" s="158"/>
    </row>
    <row r="34" spans="1:6">
      <c r="A34" s="5"/>
      <c r="B34" s="5"/>
      <c r="C34" s="5"/>
      <c r="D34" s="5"/>
      <c r="E34" s="6"/>
      <c r="F34" s="6"/>
    </row>
    <row r="35" spans="1:6" ht="28.5" customHeight="1">
      <c r="A35" s="230" t="s">
        <v>21</v>
      </c>
      <c r="B35" s="230"/>
      <c r="C35" s="230"/>
      <c r="D35" s="230"/>
      <c r="E35" s="230"/>
      <c r="F35" s="6"/>
    </row>
    <row r="36" spans="1:6">
      <c r="A36" s="5"/>
      <c r="B36" s="5"/>
      <c r="C36" s="5"/>
      <c r="D36" s="5"/>
      <c r="E36" s="6"/>
      <c r="F36" s="6"/>
    </row>
    <row r="37" spans="1:6">
      <c r="A37" s="236" t="s">
        <v>22</v>
      </c>
      <c r="B37" s="236"/>
      <c r="C37" s="236"/>
      <c r="D37" s="236"/>
      <c r="E37" s="236"/>
      <c r="F37" s="160"/>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sheetData>
  <mergeCells count="13">
    <mergeCell ref="B44:D44"/>
    <mergeCell ref="A29:E29"/>
    <mergeCell ref="A31:E31"/>
    <mergeCell ref="A33:E33"/>
    <mergeCell ref="A35:E35"/>
    <mergeCell ref="A37:E37"/>
    <mergeCell ref="B40:D40"/>
    <mergeCell ref="A27:E27"/>
    <mergeCell ref="A1:E1"/>
    <mergeCell ref="A2:E2"/>
    <mergeCell ref="D4:E4"/>
    <mergeCell ref="A7:E7"/>
    <mergeCell ref="A9:E9"/>
  </mergeCells>
  <pageMargins left="0.24" right="0.21" top="0.4" bottom="0.32" header="0.3" footer="0.24"/>
  <pageSetup paperSize="9" orientation="portrait" r:id="rId1"/>
</worksheet>
</file>

<file path=xl/worksheets/sheet12.xml><?xml version="1.0" encoding="utf-8"?>
<worksheet xmlns="http://schemas.openxmlformats.org/spreadsheetml/2006/main" xmlns:r="http://schemas.openxmlformats.org/officeDocument/2006/relationships">
  <dimension ref="A1:H46"/>
  <sheetViews>
    <sheetView topLeftCell="A18" workbookViewId="0">
      <selection activeCell="A31" sqref="A31"/>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23"/>
    </row>
    <row r="2" spans="1:8" ht="36" customHeight="1">
      <c r="A2" s="232" t="s">
        <v>1</v>
      </c>
      <c r="B2" s="232"/>
      <c r="C2" s="232"/>
      <c r="D2" s="232"/>
      <c r="E2" s="232"/>
      <c r="F2" s="124"/>
    </row>
    <row r="3" spans="1:8">
      <c r="A3" s="1"/>
      <c r="B3" s="1"/>
      <c r="C3" s="1"/>
      <c r="D3" s="1"/>
      <c r="E3" s="2"/>
      <c r="F3" s="2"/>
    </row>
    <row r="4" spans="1:8" ht="15" customHeight="1">
      <c r="A4" s="120" t="s">
        <v>2</v>
      </c>
      <c r="B4" s="1"/>
      <c r="C4" s="1"/>
      <c r="D4" s="233" t="s">
        <v>220</v>
      </c>
      <c r="E4" s="233"/>
      <c r="F4" s="125"/>
    </row>
    <row r="5" spans="1:8">
      <c r="A5" s="1"/>
      <c r="B5" s="1"/>
      <c r="C5" s="1"/>
      <c r="D5" s="1"/>
      <c r="E5" s="2"/>
      <c r="F5" s="2"/>
    </row>
    <row r="6" spans="1:8">
      <c r="A6" s="1"/>
      <c r="B6" s="1"/>
      <c r="C6" s="1"/>
      <c r="D6" s="1"/>
      <c r="E6" s="2"/>
      <c r="F6" s="2"/>
    </row>
    <row r="7" spans="1:8" ht="94.5" customHeight="1">
      <c r="A7" s="230" t="s">
        <v>150</v>
      </c>
      <c r="B7" s="230"/>
      <c r="C7" s="230"/>
      <c r="D7" s="230"/>
      <c r="E7" s="230"/>
      <c r="F7" s="120"/>
    </row>
    <row r="8" spans="1:8">
      <c r="A8" s="3"/>
      <c r="B8" s="3"/>
      <c r="C8" s="3"/>
      <c r="D8" s="3"/>
      <c r="E8" s="4"/>
      <c r="F8" s="4"/>
    </row>
    <row r="9" spans="1:8" ht="45.75" customHeight="1">
      <c r="A9" s="230" t="s">
        <v>111</v>
      </c>
      <c r="B9" s="230"/>
      <c r="C9" s="230"/>
      <c r="D9" s="230"/>
      <c r="E9" s="230"/>
      <c r="F9" s="120"/>
    </row>
    <row r="10" spans="1:8" ht="15.75" thickBot="1">
      <c r="A10" s="5"/>
      <c r="B10" s="5"/>
      <c r="C10" s="5"/>
      <c r="D10" s="5"/>
      <c r="E10" s="6"/>
      <c r="F10" s="6"/>
      <c r="H10">
        <v>414.1</v>
      </c>
    </row>
    <row r="11" spans="1:8" ht="81" customHeight="1">
      <c r="A11" s="129" t="s">
        <v>3</v>
      </c>
      <c r="B11" s="130" t="s">
        <v>4</v>
      </c>
      <c r="C11" s="130" t="s">
        <v>5</v>
      </c>
      <c r="D11" s="131" t="s">
        <v>6</v>
      </c>
      <c r="E11" s="132" t="s">
        <v>7</v>
      </c>
      <c r="F11" s="38"/>
    </row>
    <row r="12" spans="1:8" ht="38.25">
      <c r="A12" s="14" t="s">
        <v>118</v>
      </c>
      <c r="B12" s="11" t="s">
        <v>107</v>
      </c>
      <c r="C12" s="11" t="s">
        <v>10</v>
      </c>
      <c r="D12" s="12">
        <v>0.97</v>
      </c>
      <c r="E12" s="13">
        <f>D12*$H$10*12</f>
        <v>4820.1239999999998</v>
      </c>
      <c r="F12" s="39"/>
      <c r="G12" s="116"/>
    </row>
    <row r="13" spans="1:8" ht="38.25">
      <c r="A13" s="14" t="s">
        <v>119</v>
      </c>
      <c r="B13" s="11" t="s">
        <v>14</v>
      </c>
      <c r="C13" s="11" t="s">
        <v>8</v>
      </c>
      <c r="D13" s="12">
        <v>1.04</v>
      </c>
      <c r="E13" s="13">
        <f>D13*$H$10*12</f>
        <v>5167.9680000000008</v>
      </c>
      <c r="F13" s="39"/>
    </row>
    <row r="14" spans="1:8" ht="63.75">
      <c r="A14" s="14" t="s">
        <v>101</v>
      </c>
      <c r="B14" s="11" t="s">
        <v>14</v>
      </c>
      <c r="C14" s="11" t="s">
        <v>8</v>
      </c>
      <c r="D14" s="12">
        <v>0.52</v>
      </c>
      <c r="E14" s="13">
        <f t="shared" ref="E14:E23" si="0">D14*$H$10*12</f>
        <v>2583.9840000000004</v>
      </c>
      <c r="F14" s="39"/>
    </row>
    <row r="15" spans="1:8" ht="25.5">
      <c r="A15" s="133" t="s">
        <v>35</v>
      </c>
      <c r="B15" s="11" t="s">
        <v>107</v>
      </c>
      <c r="C15" s="11" t="s">
        <v>8</v>
      </c>
      <c r="D15" s="12">
        <v>0.41</v>
      </c>
      <c r="E15" s="13">
        <f t="shared" si="0"/>
        <v>2037.3720000000001</v>
      </c>
      <c r="F15" s="39"/>
    </row>
    <row r="16" spans="1:8" ht="51">
      <c r="A16" s="14" t="s">
        <v>11</v>
      </c>
      <c r="B16" s="11" t="s">
        <v>107</v>
      </c>
      <c r="C16" s="11" t="s">
        <v>12</v>
      </c>
      <c r="D16" s="12">
        <v>0.74</v>
      </c>
      <c r="E16" s="13">
        <f t="shared" si="0"/>
        <v>3677.2080000000005</v>
      </c>
      <c r="F16" s="39"/>
    </row>
    <row r="17" spans="1:8" ht="25.5">
      <c r="A17" s="14" t="s">
        <v>13</v>
      </c>
      <c r="B17" s="11" t="s">
        <v>107</v>
      </c>
      <c r="C17" s="11" t="s">
        <v>8</v>
      </c>
      <c r="D17" s="11">
        <v>4</v>
      </c>
      <c r="E17" s="13">
        <f t="shared" si="0"/>
        <v>19876.800000000003</v>
      </c>
      <c r="F17" s="39"/>
    </row>
    <row r="18" spans="1:8">
      <c r="A18" s="14" t="s">
        <v>29</v>
      </c>
      <c r="B18" s="11" t="s">
        <v>14</v>
      </c>
      <c r="C18" s="11" t="s">
        <v>8</v>
      </c>
      <c r="D18" s="12">
        <v>3.18</v>
      </c>
      <c r="E18" s="13">
        <f t="shared" si="0"/>
        <v>15802.056000000002</v>
      </c>
      <c r="F18" s="39"/>
    </row>
    <row r="19" spans="1:8">
      <c r="A19" s="14" t="s">
        <v>33</v>
      </c>
      <c r="B19" s="11" t="s">
        <v>107</v>
      </c>
      <c r="C19" s="11" t="s">
        <v>8</v>
      </c>
      <c r="D19" s="12">
        <v>0.19</v>
      </c>
      <c r="E19" s="13">
        <f t="shared" si="0"/>
        <v>944.14800000000002</v>
      </c>
      <c r="F19" s="39"/>
    </row>
    <row r="20" spans="1:8" ht="25.5">
      <c r="A20" s="14" t="s">
        <v>15</v>
      </c>
      <c r="B20" s="11" t="s">
        <v>16</v>
      </c>
      <c r="C20" s="11" t="s">
        <v>8</v>
      </c>
      <c r="D20" s="12">
        <v>0.98</v>
      </c>
      <c r="E20" s="13">
        <f t="shared" si="0"/>
        <v>4869.8160000000007</v>
      </c>
      <c r="F20" s="39"/>
    </row>
    <row r="21" spans="1:8" ht="25.5">
      <c r="A21" s="14" t="s">
        <v>102</v>
      </c>
      <c r="B21" s="11" t="s">
        <v>16</v>
      </c>
      <c r="C21" s="11" t="s">
        <v>8</v>
      </c>
      <c r="D21" s="12">
        <v>0.61</v>
      </c>
      <c r="E21" s="13">
        <f t="shared" si="0"/>
        <v>3031.212</v>
      </c>
      <c r="F21" s="39"/>
    </row>
    <row r="22" spans="1:8" ht="25.5">
      <c r="A22" s="14" t="s">
        <v>18</v>
      </c>
      <c r="B22" s="11" t="s">
        <v>16</v>
      </c>
      <c r="C22" s="11" t="s">
        <v>8</v>
      </c>
      <c r="D22" s="11">
        <v>0.35</v>
      </c>
      <c r="E22" s="13">
        <f t="shared" si="0"/>
        <v>1739.22</v>
      </c>
      <c r="F22" s="39"/>
      <c r="G22" s="116"/>
    </row>
    <row r="23" spans="1:8" ht="25.5">
      <c r="A23" s="14" t="s">
        <v>19</v>
      </c>
      <c r="B23" s="11" t="s">
        <v>14</v>
      </c>
      <c r="C23" s="11" t="s">
        <v>8</v>
      </c>
      <c r="D23" s="11">
        <v>1.1000000000000001</v>
      </c>
      <c r="E23" s="13">
        <f t="shared" si="0"/>
        <v>5466.1200000000008</v>
      </c>
      <c r="F23" s="39"/>
      <c r="G23" s="116"/>
    </row>
    <row r="24" spans="1:8" ht="25.5">
      <c r="A24" s="21" t="s">
        <v>127</v>
      </c>
      <c r="B24" s="22"/>
      <c r="C24" s="22" t="s">
        <v>124</v>
      </c>
      <c r="D24" s="22"/>
      <c r="E24" s="220">
        <f>35093.45/1000*H10/2</f>
        <v>7266.0988225000001</v>
      </c>
      <c r="F24" s="39"/>
      <c r="G24" s="116"/>
    </row>
    <row r="25" spans="1:8">
      <c r="A25" s="21" t="s">
        <v>232</v>
      </c>
      <c r="B25" s="22"/>
      <c r="C25" s="22" t="s">
        <v>124</v>
      </c>
      <c r="D25" s="22"/>
      <c r="E25" s="23">
        <v>945</v>
      </c>
      <c r="F25" s="39"/>
      <c r="G25" s="116"/>
    </row>
    <row r="26" spans="1:8" ht="19.5" thickBot="1">
      <c r="A26" s="16" t="s">
        <v>32</v>
      </c>
      <c r="B26" s="17"/>
      <c r="C26" s="17"/>
      <c r="D26" s="18"/>
      <c r="E26" s="115">
        <f>SUM(E12:E25)</f>
        <v>78227.126822500009</v>
      </c>
      <c r="F26" s="40"/>
      <c r="G26" s="116"/>
    </row>
    <row r="27" spans="1:8">
      <c r="A27" s="5"/>
      <c r="B27" s="5"/>
      <c r="C27" s="5"/>
      <c r="D27" s="5"/>
      <c r="E27" s="6"/>
      <c r="F27" s="6"/>
    </row>
    <row r="28" spans="1:8" ht="30" customHeight="1">
      <c r="A28" s="230" t="s">
        <v>275</v>
      </c>
      <c r="B28" s="230"/>
      <c r="C28" s="230"/>
      <c r="D28" s="230"/>
      <c r="E28" s="230"/>
      <c r="F28" s="120"/>
      <c r="H28" s="116"/>
    </row>
    <row r="29" spans="1:8">
      <c r="A29" s="5"/>
      <c r="B29" s="5"/>
      <c r="C29" s="5"/>
      <c r="D29" s="5"/>
      <c r="E29" s="6"/>
      <c r="F29" s="6"/>
    </row>
    <row r="30" spans="1:8" ht="32.25" customHeight="1">
      <c r="A30" s="230" t="s">
        <v>276</v>
      </c>
      <c r="B30" s="230"/>
      <c r="C30" s="230"/>
      <c r="D30" s="230"/>
      <c r="E30" s="230"/>
      <c r="F30" s="120"/>
    </row>
    <row r="31" spans="1:8">
      <c r="A31" s="119"/>
      <c r="B31" s="119"/>
      <c r="C31" s="119"/>
      <c r="D31" s="119"/>
      <c r="E31" s="119"/>
      <c r="F31" s="6"/>
    </row>
    <row r="32" spans="1:8" ht="30.75" customHeight="1">
      <c r="A32" s="230" t="s">
        <v>99</v>
      </c>
      <c r="B32" s="230"/>
      <c r="C32" s="230"/>
      <c r="D32" s="230"/>
      <c r="E32" s="230"/>
      <c r="F32" s="121"/>
    </row>
    <row r="33" spans="1:6">
      <c r="A33" s="5"/>
      <c r="B33" s="5"/>
      <c r="C33" s="5"/>
      <c r="D33" s="5"/>
      <c r="E33" s="6"/>
      <c r="F33" s="6"/>
    </row>
    <row r="34" spans="1:6">
      <c r="A34" s="235" t="s">
        <v>46</v>
      </c>
      <c r="B34" s="235"/>
      <c r="C34" s="235"/>
      <c r="D34" s="235"/>
      <c r="E34" s="235"/>
      <c r="F34" s="120"/>
    </row>
    <row r="35" spans="1:6">
      <c r="A35" s="5"/>
      <c r="B35" s="5"/>
      <c r="C35" s="5"/>
      <c r="D35" s="5"/>
      <c r="E35" s="6"/>
      <c r="F35" s="6"/>
    </row>
    <row r="36" spans="1:6" ht="28.5" customHeight="1">
      <c r="A36" s="230" t="s">
        <v>21</v>
      </c>
      <c r="B36" s="230"/>
      <c r="C36" s="230"/>
      <c r="D36" s="230"/>
      <c r="E36" s="230"/>
      <c r="F36" s="6"/>
    </row>
    <row r="37" spans="1:6">
      <c r="A37" s="5"/>
      <c r="B37" s="5"/>
      <c r="C37" s="5"/>
      <c r="D37" s="5"/>
      <c r="E37" s="6"/>
      <c r="F37" s="6"/>
    </row>
    <row r="38" spans="1:6">
      <c r="A38" s="236" t="s">
        <v>22</v>
      </c>
      <c r="B38" s="236"/>
      <c r="C38" s="236"/>
      <c r="D38" s="236"/>
      <c r="E38" s="236"/>
      <c r="F38" s="122"/>
    </row>
    <row r="39" spans="1:6">
      <c r="A39" s="5"/>
      <c r="B39" s="5"/>
      <c r="C39" s="5"/>
      <c r="D39" s="5"/>
      <c r="E39" s="6"/>
      <c r="F39" s="6"/>
    </row>
    <row r="40" spans="1:6">
      <c r="A40" s="5" t="s">
        <v>23</v>
      </c>
      <c r="B40" s="5" t="s">
        <v>178</v>
      </c>
      <c r="C40" s="5"/>
      <c r="D40" s="5"/>
      <c r="E40" s="6" t="s">
        <v>25</v>
      </c>
      <c r="F40" s="6"/>
    </row>
    <row r="41" spans="1:6">
      <c r="A41" s="5"/>
      <c r="B41" s="235" t="s">
        <v>179</v>
      </c>
      <c r="C41" s="235"/>
      <c r="D41" s="235"/>
      <c r="E41" s="6" t="s">
        <v>27</v>
      </c>
      <c r="F41" s="6"/>
    </row>
    <row r="42" spans="1:6">
      <c r="A42" s="5"/>
      <c r="B42" s="5"/>
      <c r="C42" s="5"/>
      <c r="D42" s="5"/>
      <c r="E42" s="6"/>
      <c r="F42" s="6"/>
    </row>
    <row r="43" spans="1:6">
      <c r="A43" s="5"/>
      <c r="B43" s="5"/>
      <c r="C43" s="5"/>
      <c r="D43" s="5"/>
      <c r="E43" s="6"/>
      <c r="F43" s="6"/>
    </row>
    <row r="44" spans="1:6">
      <c r="A44" s="5" t="s">
        <v>28</v>
      </c>
      <c r="B44" s="5" t="s">
        <v>24</v>
      </c>
      <c r="C44" s="5"/>
      <c r="D44" s="5"/>
      <c r="E44" s="6" t="s">
        <v>25</v>
      </c>
      <c r="F44" s="6"/>
    </row>
    <row r="45" spans="1:6">
      <c r="A45" s="5"/>
      <c r="B45" s="234" t="s">
        <v>26</v>
      </c>
      <c r="C45" s="234"/>
      <c r="D45" s="234"/>
      <c r="E45" s="6" t="s">
        <v>27</v>
      </c>
      <c r="F45" s="6"/>
    </row>
    <row r="46" spans="1:6">
      <c r="A46" s="5"/>
      <c r="B46" s="5"/>
      <c r="C46" s="5"/>
      <c r="D46" s="5"/>
      <c r="E46" s="6"/>
      <c r="F46" s="6"/>
    </row>
  </sheetData>
  <mergeCells count="13">
    <mergeCell ref="B45:D45"/>
    <mergeCell ref="A30:E30"/>
    <mergeCell ref="A32:E32"/>
    <mergeCell ref="A34:E34"/>
    <mergeCell ref="A36:E36"/>
    <mergeCell ref="A38:E38"/>
    <mergeCell ref="B41:D41"/>
    <mergeCell ref="A28:E28"/>
    <mergeCell ref="A1:E1"/>
    <mergeCell ref="A2:E2"/>
    <mergeCell ref="D4:E4"/>
    <mergeCell ref="A7:E7"/>
    <mergeCell ref="A9:E9"/>
  </mergeCells>
  <pageMargins left="0.24" right="0.21" top="0.4" bottom="0.32" header="0.3" footer="0.24"/>
  <pageSetup paperSize="9" orientation="portrait" r:id="rId1"/>
</worksheet>
</file>

<file path=xl/worksheets/sheet13.xml><?xml version="1.0" encoding="utf-8"?>
<worksheet xmlns="http://schemas.openxmlformats.org/spreadsheetml/2006/main" xmlns:r="http://schemas.openxmlformats.org/officeDocument/2006/relationships">
  <dimension ref="A1:H45"/>
  <sheetViews>
    <sheetView workbookViewId="0">
      <selection activeCell="F32" sqref="F32"/>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29"/>
    </row>
    <row r="2" spans="1:8" ht="36" customHeight="1">
      <c r="A2" s="232" t="s">
        <v>1</v>
      </c>
      <c r="B2" s="232"/>
      <c r="C2" s="232"/>
      <c r="D2" s="232"/>
      <c r="E2" s="232"/>
      <c r="F2" s="30"/>
    </row>
    <row r="3" spans="1:8">
      <c r="A3" s="1"/>
      <c r="B3" s="1"/>
      <c r="C3" s="1"/>
      <c r="D3" s="1"/>
      <c r="E3" s="2"/>
      <c r="F3" s="2"/>
    </row>
    <row r="4" spans="1:8" ht="15" customHeight="1">
      <c r="A4" s="26" t="s">
        <v>2</v>
      </c>
      <c r="B4" s="1"/>
      <c r="C4" s="1"/>
      <c r="D4" s="233" t="s">
        <v>220</v>
      </c>
      <c r="E4" s="233"/>
      <c r="F4" s="31"/>
    </row>
    <row r="5" spans="1:8">
      <c r="A5" s="1"/>
      <c r="B5" s="1"/>
      <c r="C5" s="1"/>
      <c r="D5" s="1"/>
      <c r="E5" s="2"/>
      <c r="F5" s="2"/>
    </row>
    <row r="6" spans="1:8">
      <c r="A6" s="1"/>
      <c r="B6" s="1"/>
      <c r="C6" s="1"/>
      <c r="D6" s="1"/>
      <c r="E6" s="2"/>
      <c r="F6" s="2"/>
    </row>
    <row r="7" spans="1:8" ht="93" customHeight="1">
      <c r="A7" s="230" t="s">
        <v>151</v>
      </c>
      <c r="B7" s="230"/>
      <c r="C7" s="230"/>
      <c r="D7" s="230"/>
      <c r="E7" s="230"/>
      <c r="F7" s="26"/>
    </row>
    <row r="8" spans="1:8">
      <c r="A8" s="3"/>
      <c r="B8" s="3"/>
      <c r="C8" s="3"/>
      <c r="D8" s="3"/>
      <c r="E8" s="4"/>
      <c r="F8" s="4"/>
    </row>
    <row r="9" spans="1:8" ht="45.75" customHeight="1">
      <c r="A9" s="230" t="s">
        <v>42</v>
      </c>
      <c r="B9" s="230"/>
      <c r="C9" s="230"/>
      <c r="D9" s="230"/>
      <c r="E9" s="230"/>
      <c r="F9" s="26"/>
    </row>
    <row r="10" spans="1:8" ht="15.75" thickBot="1">
      <c r="A10" s="5"/>
      <c r="B10" s="5"/>
      <c r="C10" s="5"/>
      <c r="D10" s="5"/>
      <c r="E10" s="6"/>
      <c r="F10" s="6"/>
      <c r="H10">
        <f>57.4+336.8</f>
        <v>394.2</v>
      </c>
    </row>
    <row r="11" spans="1:8" ht="84.75" customHeight="1">
      <c r="A11" s="129" t="s">
        <v>3</v>
      </c>
      <c r="B11" s="130" t="s">
        <v>4</v>
      </c>
      <c r="C11" s="130" t="s">
        <v>5</v>
      </c>
      <c r="D11" s="131" t="s">
        <v>6</v>
      </c>
      <c r="E11" s="132" t="s">
        <v>7</v>
      </c>
      <c r="F11" s="38"/>
    </row>
    <row r="12" spans="1:8" ht="48">
      <c r="A12" s="174" t="s">
        <v>113</v>
      </c>
      <c r="B12" s="12" t="s">
        <v>114</v>
      </c>
      <c r="C12" s="11" t="s">
        <v>8</v>
      </c>
      <c r="D12" s="15">
        <v>0.4</v>
      </c>
      <c r="E12" s="175">
        <f>D12*12*$H$10</f>
        <v>1892.1600000000003</v>
      </c>
      <c r="F12" s="38"/>
    </row>
    <row r="13" spans="1:8" ht="48">
      <c r="A13" s="174" t="s">
        <v>128</v>
      </c>
      <c r="B13" s="12" t="s">
        <v>114</v>
      </c>
      <c r="C13" s="11" t="s">
        <v>8</v>
      </c>
      <c r="D13" s="15">
        <v>0.52</v>
      </c>
      <c r="E13" s="175">
        <f t="shared" ref="E13:E23" si="0">D13*12*$H$10</f>
        <v>2459.808</v>
      </c>
      <c r="F13" s="38"/>
    </row>
    <row r="14" spans="1:8" ht="38.25">
      <c r="A14" s="14" t="s">
        <v>118</v>
      </c>
      <c r="B14" s="11" t="s">
        <v>107</v>
      </c>
      <c r="C14" s="11" t="s">
        <v>10</v>
      </c>
      <c r="D14" s="12">
        <v>0.5</v>
      </c>
      <c r="E14" s="175">
        <f t="shared" si="0"/>
        <v>2365.1999999999998</v>
      </c>
      <c r="F14" s="39"/>
      <c r="G14" s="116"/>
    </row>
    <row r="15" spans="1:8" ht="38.25">
      <c r="A15" s="14" t="s">
        <v>119</v>
      </c>
      <c r="B15" s="11" t="s">
        <v>14</v>
      </c>
      <c r="C15" s="11" t="s">
        <v>8</v>
      </c>
      <c r="D15" s="12">
        <v>0.6</v>
      </c>
      <c r="E15" s="175">
        <f t="shared" si="0"/>
        <v>2838.24</v>
      </c>
      <c r="F15" s="39"/>
    </row>
    <row r="16" spans="1:8" ht="51">
      <c r="A16" s="14" t="s">
        <v>11</v>
      </c>
      <c r="B16" s="11" t="s">
        <v>107</v>
      </c>
      <c r="C16" s="11" t="s">
        <v>12</v>
      </c>
      <c r="D16" s="12">
        <v>1.42</v>
      </c>
      <c r="E16" s="175">
        <f t="shared" si="0"/>
        <v>6717.1679999999997</v>
      </c>
      <c r="F16" s="39"/>
    </row>
    <row r="17" spans="1:7" ht="25.5">
      <c r="A17" s="14" t="s">
        <v>13</v>
      </c>
      <c r="B17" s="11" t="s">
        <v>107</v>
      </c>
      <c r="C17" s="11" t="s">
        <v>8</v>
      </c>
      <c r="D17" s="11">
        <v>5.86</v>
      </c>
      <c r="E17" s="175">
        <f t="shared" si="0"/>
        <v>27720.144000000004</v>
      </c>
      <c r="F17" s="39"/>
    </row>
    <row r="18" spans="1:7">
      <c r="A18" s="14" t="s">
        <v>29</v>
      </c>
      <c r="B18" s="11" t="s">
        <v>14</v>
      </c>
      <c r="C18" s="11" t="s">
        <v>8</v>
      </c>
      <c r="D18" s="12">
        <v>3.18</v>
      </c>
      <c r="E18" s="175">
        <f t="shared" si="0"/>
        <v>15042.672</v>
      </c>
      <c r="F18" s="39"/>
    </row>
    <row r="19" spans="1:7">
      <c r="A19" s="14" t="s">
        <v>33</v>
      </c>
      <c r="B19" s="11" t="s">
        <v>107</v>
      </c>
      <c r="C19" s="11" t="s">
        <v>8</v>
      </c>
      <c r="D19" s="12">
        <v>0.24</v>
      </c>
      <c r="E19" s="175">
        <f t="shared" si="0"/>
        <v>1135.2959999999998</v>
      </c>
      <c r="F19" s="39"/>
    </row>
    <row r="20" spans="1:7" ht="25.5">
      <c r="A20" s="14" t="s">
        <v>15</v>
      </c>
      <c r="B20" s="11" t="s">
        <v>16</v>
      </c>
      <c r="C20" s="11" t="s">
        <v>8</v>
      </c>
      <c r="D20" s="12">
        <v>0.98</v>
      </c>
      <c r="E20" s="175">
        <f t="shared" si="0"/>
        <v>4635.7919999999995</v>
      </c>
      <c r="F20" s="39"/>
    </row>
    <row r="21" spans="1:7" ht="25.5">
      <c r="A21" s="14" t="s">
        <v>17</v>
      </c>
      <c r="B21" s="11" t="s">
        <v>16</v>
      </c>
      <c r="C21" s="11" t="s">
        <v>8</v>
      </c>
      <c r="D21" s="12">
        <v>0.61</v>
      </c>
      <c r="E21" s="175">
        <f t="shared" si="0"/>
        <v>2885.5439999999999</v>
      </c>
      <c r="F21" s="39"/>
    </row>
    <row r="22" spans="1:7" ht="25.5">
      <c r="A22" s="14" t="s">
        <v>18</v>
      </c>
      <c r="B22" s="11" t="s">
        <v>16</v>
      </c>
      <c r="C22" s="11" t="s">
        <v>8</v>
      </c>
      <c r="D22" s="11">
        <v>0.35</v>
      </c>
      <c r="E22" s="175">
        <f t="shared" si="0"/>
        <v>1655.6399999999996</v>
      </c>
      <c r="F22" s="39"/>
    </row>
    <row r="23" spans="1:7" ht="25.5">
      <c r="A23" s="14" t="s">
        <v>19</v>
      </c>
      <c r="B23" s="11" t="s">
        <v>14</v>
      </c>
      <c r="C23" s="11" t="s">
        <v>8</v>
      </c>
      <c r="D23" s="11">
        <v>1.1000000000000001</v>
      </c>
      <c r="E23" s="175">
        <f t="shared" si="0"/>
        <v>5203.4400000000005</v>
      </c>
      <c r="F23" s="39"/>
      <c r="G23" s="116"/>
    </row>
    <row r="24" spans="1:7" ht="25.5">
      <c r="A24" s="14" t="s">
        <v>127</v>
      </c>
      <c r="B24" s="11"/>
      <c r="C24" s="11" t="s">
        <v>124</v>
      </c>
      <c r="D24" s="11"/>
      <c r="E24" s="13">
        <v>7246.75</v>
      </c>
      <c r="F24" s="39"/>
      <c r="G24" s="116"/>
    </row>
    <row r="25" spans="1:7" ht="19.5" thickBot="1">
      <c r="A25" s="16" t="s">
        <v>32</v>
      </c>
      <c r="B25" s="17"/>
      <c r="C25" s="17"/>
      <c r="D25" s="18"/>
      <c r="E25" s="115">
        <f>SUM(E12:E24)</f>
        <v>81797.854000000007</v>
      </c>
      <c r="F25" s="40"/>
    </row>
    <row r="26" spans="1:7">
      <c r="A26" s="5"/>
      <c r="B26" s="5"/>
      <c r="C26" s="5"/>
      <c r="D26" s="5"/>
      <c r="E26" s="6"/>
      <c r="F26" s="6"/>
    </row>
    <row r="27" spans="1:7" ht="31.5" customHeight="1">
      <c r="A27" s="230" t="s">
        <v>277</v>
      </c>
      <c r="B27" s="230"/>
      <c r="C27" s="230"/>
      <c r="D27" s="230"/>
      <c r="E27" s="230"/>
      <c r="F27" s="26"/>
    </row>
    <row r="28" spans="1:7">
      <c r="A28" s="138"/>
      <c r="B28" s="138"/>
      <c r="C28" s="138"/>
      <c r="D28" s="138"/>
      <c r="E28" s="139"/>
      <c r="F28" s="6"/>
    </row>
    <row r="29" spans="1:7" ht="30" customHeight="1">
      <c r="A29" s="230" t="s">
        <v>278</v>
      </c>
      <c r="B29" s="230"/>
      <c r="C29" s="230"/>
      <c r="D29" s="230"/>
      <c r="E29" s="230"/>
      <c r="F29" s="26"/>
    </row>
    <row r="30" spans="1:7">
      <c r="A30" s="126"/>
      <c r="B30" s="126"/>
      <c r="C30" s="126"/>
      <c r="D30" s="126"/>
      <c r="E30" s="126"/>
      <c r="F30" s="6"/>
    </row>
    <row r="31" spans="1:7" ht="29.25" customHeight="1">
      <c r="A31" s="230" t="s">
        <v>99</v>
      </c>
      <c r="B31" s="230"/>
      <c r="C31" s="230"/>
      <c r="D31" s="230"/>
      <c r="E31" s="230"/>
      <c r="F31" s="27"/>
    </row>
    <row r="32" spans="1:7">
      <c r="A32" s="5"/>
      <c r="B32" s="5"/>
      <c r="C32" s="5"/>
      <c r="D32" s="5"/>
      <c r="E32" s="6"/>
      <c r="F32" s="6"/>
    </row>
    <row r="33" spans="1:6" ht="24" customHeight="1">
      <c r="A33" s="235" t="s">
        <v>46</v>
      </c>
      <c r="B33" s="235"/>
      <c r="C33" s="235"/>
      <c r="D33" s="235"/>
      <c r="E33" s="235"/>
      <c r="F33" s="26"/>
    </row>
    <row r="34" spans="1:6">
      <c r="A34" s="5"/>
      <c r="B34" s="5"/>
      <c r="C34" s="5"/>
      <c r="D34" s="5"/>
      <c r="E34" s="6"/>
      <c r="F34" s="6"/>
    </row>
    <row r="35" spans="1:6">
      <c r="A35" s="230" t="s">
        <v>21</v>
      </c>
      <c r="B35" s="230"/>
      <c r="C35" s="230"/>
      <c r="D35" s="230"/>
      <c r="E35" s="230"/>
      <c r="F35" s="6"/>
    </row>
    <row r="36" spans="1:6">
      <c r="A36" s="127"/>
      <c r="B36" s="127"/>
      <c r="C36" s="127"/>
      <c r="D36" s="127"/>
      <c r="E36" s="127"/>
      <c r="F36" s="6"/>
    </row>
    <row r="37" spans="1:6">
      <c r="A37" s="236" t="s">
        <v>22</v>
      </c>
      <c r="B37" s="236"/>
      <c r="C37" s="236"/>
      <c r="D37" s="236"/>
      <c r="E37" s="236"/>
      <c r="F37" s="28"/>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sheetData>
  <mergeCells count="13">
    <mergeCell ref="B44:D44"/>
    <mergeCell ref="A1:E1"/>
    <mergeCell ref="A2:E2"/>
    <mergeCell ref="D4:E4"/>
    <mergeCell ref="A7:E7"/>
    <mergeCell ref="A9:E9"/>
    <mergeCell ref="A27:E27"/>
    <mergeCell ref="A29:E29"/>
    <mergeCell ref="A31:E31"/>
    <mergeCell ref="A33:E33"/>
    <mergeCell ref="A37:E37"/>
    <mergeCell ref="B40:D40"/>
    <mergeCell ref="A35:E35"/>
  </mergeCells>
  <pageMargins left="0.24" right="0.21" top="0.4" bottom="0.32" header="0.3" footer="0.24"/>
  <pageSetup paperSize="9" orientation="portrait" r:id="rId1"/>
</worksheet>
</file>

<file path=xl/worksheets/sheet14.xml><?xml version="1.0" encoding="utf-8"?>
<worksheet xmlns="http://schemas.openxmlformats.org/spreadsheetml/2006/main" xmlns:r="http://schemas.openxmlformats.org/officeDocument/2006/relationships">
  <dimension ref="A1:J40"/>
  <sheetViews>
    <sheetView topLeftCell="A13" workbookViewId="0">
      <selection activeCell="A24" sqref="A24"/>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28515625" style="20" customWidth="1"/>
    <col min="8" max="8" width="9.140625" customWidth="1"/>
  </cols>
  <sheetData>
    <row r="1" spans="1:8" ht="15.75">
      <c r="A1" s="231" t="s">
        <v>0</v>
      </c>
      <c r="B1" s="231"/>
      <c r="C1" s="231"/>
      <c r="D1" s="231"/>
      <c r="E1" s="231"/>
      <c r="F1" s="29"/>
    </row>
    <row r="2" spans="1:8" ht="36" customHeight="1">
      <c r="A2" s="232" t="s">
        <v>1</v>
      </c>
      <c r="B2" s="232"/>
      <c r="C2" s="232"/>
      <c r="D2" s="232"/>
      <c r="E2" s="232"/>
      <c r="F2" s="30"/>
    </row>
    <row r="3" spans="1:8">
      <c r="A3" s="1"/>
      <c r="B3" s="1"/>
      <c r="C3" s="1"/>
      <c r="D3" s="1"/>
      <c r="E3" s="2"/>
      <c r="F3" s="2"/>
    </row>
    <row r="4" spans="1:8" ht="15" customHeight="1">
      <c r="A4" s="26" t="s">
        <v>2</v>
      </c>
      <c r="B4" s="1"/>
      <c r="C4" s="1"/>
      <c r="D4" s="233" t="s">
        <v>220</v>
      </c>
      <c r="E4" s="233"/>
      <c r="F4" s="31"/>
    </row>
    <row r="5" spans="1:8">
      <c r="A5" s="1"/>
      <c r="B5" s="1"/>
      <c r="C5" s="1"/>
      <c r="D5" s="1"/>
      <c r="E5" s="2"/>
      <c r="F5" s="2"/>
    </row>
    <row r="6" spans="1:8">
      <c r="A6" s="1"/>
      <c r="B6" s="1"/>
      <c r="C6" s="1"/>
      <c r="D6" s="1"/>
      <c r="E6" s="2"/>
      <c r="F6" s="2"/>
    </row>
    <row r="7" spans="1:8" ht="90" customHeight="1">
      <c r="A7" s="230" t="s">
        <v>152</v>
      </c>
      <c r="B7" s="230"/>
      <c r="C7" s="230"/>
      <c r="D7" s="230"/>
      <c r="E7" s="230"/>
      <c r="F7" s="26"/>
    </row>
    <row r="8" spans="1:8">
      <c r="A8" s="3"/>
      <c r="B8" s="3"/>
      <c r="C8" s="3"/>
      <c r="D8" s="3"/>
      <c r="E8" s="4"/>
      <c r="F8" s="4"/>
    </row>
    <row r="9" spans="1:8" ht="45.75" customHeight="1">
      <c r="A9" s="230" t="s">
        <v>43</v>
      </c>
      <c r="B9" s="230"/>
      <c r="C9" s="230"/>
      <c r="D9" s="230"/>
      <c r="E9" s="230"/>
      <c r="F9" s="26"/>
    </row>
    <row r="10" spans="1:8" ht="15.75" thickBot="1">
      <c r="A10" s="5"/>
      <c r="B10" s="5"/>
      <c r="C10" s="5"/>
      <c r="D10" s="5"/>
      <c r="E10" s="6"/>
      <c r="F10" s="6"/>
      <c r="H10">
        <v>562.6</v>
      </c>
    </row>
    <row r="11" spans="1:8" ht="84.75" customHeight="1">
      <c r="A11" s="129" t="s">
        <v>3</v>
      </c>
      <c r="B11" s="130" t="s">
        <v>4</v>
      </c>
      <c r="C11" s="130" t="s">
        <v>5</v>
      </c>
      <c r="D11" s="131" t="s">
        <v>6</v>
      </c>
      <c r="E11" s="132" t="s">
        <v>7</v>
      </c>
      <c r="F11" s="38"/>
    </row>
    <row r="12" spans="1:8" ht="38.25">
      <c r="A12" s="14" t="s">
        <v>118</v>
      </c>
      <c r="B12" s="11" t="s">
        <v>107</v>
      </c>
      <c r="C12" s="11" t="s">
        <v>10</v>
      </c>
      <c r="D12" s="12">
        <v>0.43</v>
      </c>
      <c r="E12" s="13">
        <f>D12*12*H10</f>
        <v>2903.0160000000001</v>
      </c>
      <c r="F12" s="39"/>
      <c r="G12" s="116"/>
    </row>
    <row r="13" spans="1:8" ht="38.25">
      <c r="A13" s="14" t="s">
        <v>119</v>
      </c>
      <c r="B13" s="11" t="s">
        <v>14</v>
      </c>
      <c r="C13" s="11" t="s">
        <v>8</v>
      </c>
      <c r="D13" s="12">
        <v>0.55000000000000004</v>
      </c>
      <c r="E13" s="13">
        <f>D13*12*H10</f>
        <v>3713.1600000000003</v>
      </c>
      <c r="F13" s="39"/>
    </row>
    <row r="14" spans="1:8" ht="51">
      <c r="A14" s="14" t="s">
        <v>11</v>
      </c>
      <c r="B14" s="11" t="s">
        <v>107</v>
      </c>
      <c r="C14" s="11" t="s">
        <v>12</v>
      </c>
      <c r="D14" s="12">
        <v>0.52</v>
      </c>
      <c r="E14" s="13">
        <v>4166.25</v>
      </c>
      <c r="F14" s="39"/>
      <c r="G14" s="116"/>
    </row>
    <row r="15" spans="1:8" ht="25.5">
      <c r="A15" s="14" t="s">
        <v>13</v>
      </c>
      <c r="B15" s="11" t="s">
        <v>107</v>
      </c>
      <c r="C15" s="11" t="s">
        <v>8</v>
      </c>
      <c r="D15" s="11">
        <v>8.6199999999999992</v>
      </c>
      <c r="E15" s="13">
        <f>D15*12*H10</f>
        <v>58195.344000000005</v>
      </c>
      <c r="F15" s="39"/>
    </row>
    <row r="16" spans="1:8">
      <c r="A16" s="14" t="s">
        <v>29</v>
      </c>
      <c r="B16" s="11" t="s">
        <v>14</v>
      </c>
      <c r="C16" s="11" t="s">
        <v>8</v>
      </c>
      <c r="D16" s="12">
        <v>2.48</v>
      </c>
      <c r="E16" s="13">
        <f>D16*12*H10</f>
        <v>16742.975999999999</v>
      </c>
      <c r="F16" s="39"/>
    </row>
    <row r="17" spans="1:10" ht="25.5">
      <c r="A17" s="14" t="s">
        <v>15</v>
      </c>
      <c r="B17" s="11" t="s">
        <v>16</v>
      </c>
      <c r="C17" s="11" t="s">
        <v>8</v>
      </c>
      <c r="D17" s="12">
        <v>0.98</v>
      </c>
      <c r="E17" s="13">
        <f>D17*12*H10</f>
        <v>6616.1760000000004</v>
      </c>
      <c r="F17" s="39"/>
    </row>
    <row r="18" spans="1:10" ht="25.5">
      <c r="A18" s="14" t="s">
        <v>18</v>
      </c>
      <c r="B18" s="11" t="s">
        <v>16</v>
      </c>
      <c r="C18" s="11" t="s">
        <v>8</v>
      </c>
      <c r="D18" s="11">
        <v>0.35</v>
      </c>
      <c r="E18" s="13">
        <f>D18*12*H10</f>
        <v>2362.9199999999996</v>
      </c>
      <c r="F18" s="39"/>
      <c r="G18" s="116"/>
    </row>
    <row r="19" spans="1:10" ht="25.5">
      <c r="A19" s="14" t="s">
        <v>19</v>
      </c>
      <c r="B19" s="11" t="s">
        <v>14</v>
      </c>
      <c r="C19" s="11" t="s">
        <v>8</v>
      </c>
      <c r="D19" s="11">
        <v>0.53</v>
      </c>
      <c r="E19" s="13">
        <v>11398.59</v>
      </c>
      <c r="F19" s="39"/>
      <c r="G19" s="116"/>
      <c r="J19" s="116"/>
    </row>
    <row r="20" spans="1:10" ht="25.5">
      <c r="A20" s="14" t="s">
        <v>133</v>
      </c>
      <c r="B20" s="11"/>
      <c r="C20" s="11" t="s">
        <v>124</v>
      </c>
      <c r="D20" s="11"/>
      <c r="E20" s="13">
        <v>4262.25</v>
      </c>
      <c r="F20" s="39"/>
      <c r="G20" s="116"/>
      <c r="J20" s="116"/>
    </row>
    <row r="21" spans="1:10" ht="19.5" thickBot="1">
      <c r="A21" s="16" t="s">
        <v>32</v>
      </c>
      <c r="B21" s="17"/>
      <c r="C21" s="17"/>
      <c r="D21" s="18"/>
      <c r="E21" s="115">
        <f>SUM(E12:E20)</f>
        <v>110360.682</v>
      </c>
      <c r="F21" s="40"/>
      <c r="G21" s="116"/>
    </row>
    <row r="22" spans="1:10">
      <c r="A22" s="5"/>
      <c r="B22" s="5"/>
      <c r="C22" s="5"/>
      <c r="D22" s="5"/>
      <c r="E22" s="6"/>
      <c r="F22" s="6"/>
    </row>
    <row r="23" spans="1:10" ht="29.25" customHeight="1">
      <c r="A23" s="230" t="s">
        <v>245</v>
      </c>
      <c r="B23" s="230"/>
      <c r="C23" s="230"/>
      <c r="D23" s="230"/>
      <c r="E23" s="230"/>
      <c r="F23" s="26"/>
    </row>
    <row r="24" spans="1:10">
      <c r="A24" s="5"/>
      <c r="B24" s="5"/>
      <c r="C24" s="5"/>
      <c r="D24" s="5"/>
      <c r="E24" s="6"/>
      <c r="F24" s="6"/>
    </row>
    <row r="25" spans="1:10" ht="32.25" customHeight="1">
      <c r="A25" s="230" t="s">
        <v>244</v>
      </c>
      <c r="B25" s="230"/>
      <c r="C25" s="230"/>
      <c r="D25" s="230"/>
      <c r="E25" s="230"/>
      <c r="F25" s="26"/>
    </row>
    <row r="26" spans="1:10">
      <c r="A26" s="126"/>
      <c r="B26" s="126"/>
      <c r="C26" s="126"/>
      <c r="D26" s="126"/>
      <c r="E26" s="126"/>
      <c r="F26" s="6"/>
    </row>
    <row r="27" spans="1:10" ht="29.25" customHeight="1">
      <c r="A27" s="230" t="s">
        <v>99</v>
      </c>
      <c r="B27" s="230"/>
      <c r="C27" s="230"/>
      <c r="D27" s="230"/>
      <c r="E27" s="230"/>
      <c r="F27" s="128"/>
    </row>
    <row r="28" spans="1:10">
      <c r="A28" s="5"/>
      <c r="B28" s="5"/>
      <c r="C28" s="5"/>
      <c r="D28" s="5"/>
      <c r="E28" s="6"/>
      <c r="F28" s="6"/>
    </row>
    <row r="29" spans="1:10" ht="19.5" customHeight="1">
      <c r="A29" s="235" t="s">
        <v>46</v>
      </c>
      <c r="B29" s="235"/>
      <c r="C29" s="235"/>
      <c r="D29" s="235"/>
      <c r="E29" s="235"/>
      <c r="F29" s="26"/>
    </row>
    <row r="30" spans="1:10">
      <c r="A30" s="5"/>
      <c r="B30" s="5"/>
      <c r="C30" s="5"/>
      <c r="D30" s="5"/>
      <c r="E30" s="6"/>
      <c r="F30" s="6"/>
    </row>
    <row r="31" spans="1:10">
      <c r="A31" s="230" t="s">
        <v>21</v>
      </c>
      <c r="B31" s="230"/>
      <c r="C31" s="230"/>
      <c r="D31" s="230"/>
      <c r="E31" s="230"/>
      <c r="F31" s="6"/>
    </row>
    <row r="32" spans="1:10">
      <c r="A32" s="236" t="s">
        <v>22</v>
      </c>
      <c r="B32" s="236"/>
      <c r="C32" s="236"/>
      <c r="D32" s="236"/>
      <c r="E32" s="236"/>
      <c r="F32" s="28"/>
    </row>
    <row r="33" spans="1:6">
      <c r="A33" s="5"/>
      <c r="B33" s="5"/>
      <c r="C33" s="5"/>
      <c r="D33" s="5"/>
      <c r="E33" s="6"/>
      <c r="F33" s="6"/>
    </row>
    <row r="34" spans="1:6">
      <c r="A34" s="5" t="s">
        <v>23</v>
      </c>
      <c r="B34" s="5" t="s">
        <v>178</v>
      </c>
      <c r="C34" s="5"/>
      <c r="D34" s="5"/>
      <c r="E34" s="6" t="s">
        <v>25</v>
      </c>
      <c r="F34" s="6"/>
    </row>
    <row r="35" spans="1:6">
      <c r="A35" s="5"/>
      <c r="B35" s="235" t="s">
        <v>179</v>
      </c>
      <c r="C35" s="235"/>
      <c r="D35" s="235"/>
      <c r="E35" s="6" t="s">
        <v>27</v>
      </c>
      <c r="F35" s="6"/>
    </row>
    <row r="36" spans="1:6">
      <c r="A36" s="5"/>
      <c r="B36" s="5"/>
      <c r="C36" s="5"/>
      <c r="D36" s="5"/>
      <c r="E36" s="6"/>
      <c r="F36" s="6"/>
    </row>
    <row r="37" spans="1:6">
      <c r="A37" s="5"/>
      <c r="B37" s="5"/>
      <c r="C37" s="5"/>
      <c r="D37" s="5"/>
      <c r="E37" s="6"/>
      <c r="F37" s="6"/>
    </row>
    <row r="38" spans="1:6">
      <c r="A38" s="5" t="s">
        <v>28</v>
      </c>
      <c r="B38" s="5" t="s">
        <v>24</v>
      </c>
      <c r="C38" s="5"/>
      <c r="D38" s="5"/>
      <c r="E38" s="6" t="s">
        <v>25</v>
      </c>
      <c r="F38" s="6"/>
    </row>
    <row r="39" spans="1:6">
      <c r="A39" s="5"/>
      <c r="B39" s="234" t="s">
        <v>26</v>
      </c>
      <c r="C39" s="234"/>
      <c r="D39" s="234"/>
      <c r="E39" s="6" t="s">
        <v>27</v>
      </c>
      <c r="F39" s="6"/>
    </row>
    <row r="40" spans="1:6">
      <c r="A40" s="5"/>
      <c r="B40" s="5"/>
      <c r="C40" s="5"/>
      <c r="D40" s="5"/>
      <c r="E40" s="6"/>
      <c r="F40" s="6"/>
    </row>
  </sheetData>
  <mergeCells count="13">
    <mergeCell ref="B39:D39"/>
    <mergeCell ref="A1:E1"/>
    <mergeCell ref="A2:E2"/>
    <mergeCell ref="D4:E4"/>
    <mergeCell ref="A7:E7"/>
    <mergeCell ref="A9:E9"/>
    <mergeCell ref="A23:E23"/>
    <mergeCell ref="A25:E25"/>
    <mergeCell ref="A27:E27"/>
    <mergeCell ref="A29:E29"/>
    <mergeCell ref="A32:E32"/>
    <mergeCell ref="B35:D35"/>
    <mergeCell ref="A31:E31"/>
  </mergeCells>
  <pageMargins left="0.24" right="0.21" top="0.4" bottom="0.32" header="0.3" footer="0.24"/>
  <pageSetup paperSize="9" orientation="portrait" r:id="rId1"/>
</worksheet>
</file>

<file path=xl/worksheets/sheet15.xml><?xml version="1.0" encoding="utf-8"?>
<worksheet xmlns="http://schemas.openxmlformats.org/spreadsheetml/2006/main" xmlns:r="http://schemas.openxmlformats.org/officeDocument/2006/relationships">
  <dimension ref="A1:I43"/>
  <sheetViews>
    <sheetView workbookViewId="0">
      <selection activeCell="A32" sqref="A32:E32"/>
    </sheetView>
  </sheetViews>
  <sheetFormatPr defaultRowHeight="15"/>
  <cols>
    <col min="1" max="1" width="30" customWidth="1"/>
    <col min="2" max="2" width="15.7109375" customWidth="1"/>
    <col min="3" max="3" width="11.5703125" customWidth="1"/>
    <col min="4" max="4" width="19" customWidth="1"/>
    <col min="5" max="6" width="17.28515625" style="20" customWidth="1"/>
    <col min="8" max="8" width="9.140625" customWidth="1"/>
  </cols>
  <sheetData>
    <row r="1" spans="1:9" ht="15.75">
      <c r="A1" s="231" t="s">
        <v>0</v>
      </c>
      <c r="B1" s="231"/>
      <c r="C1" s="231"/>
      <c r="D1" s="231"/>
      <c r="E1" s="231"/>
      <c r="F1" s="29"/>
    </row>
    <row r="2" spans="1:9" ht="36" customHeight="1">
      <c r="A2" s="232" t="s">
        <v>1</v>
      </c>
      <c r="B2" s="232"/>
      <c r="C2" s="232"/>
      <c r="D2" s="232"/>
      <c r="E2" s="232"/>
      <c r="F2" s="30"/>
    </row>
    <row r="3" spans="1:9">
      <c r="A3" s="1"/>
      <c r="B3" s="1"/>
      <c r="C3" s="1"/>
      <c r="D3" s="1"/>
      <c r="E3" s="2"/>
      <c r="F3" s="2"/>
    </row>
    <row r="4" spans="1:9" ht="15" customHeight="1">
      <c r="A4" s="26" t="s">
        <v>2</v>
      </c>
      <c r="B4" s="1"/>
      <c r="C4" s="1"/>
      <c r="D4" s="233" t="s">
        <v>220</v>
      </c>
      <c r="E4" s="233"/>
      <c r="F4" s="31"/>
    </row>
    <row r="5" spans="1:9">
      <c r="A5" s="1"/>
      <c r="B5" s="1"/>
      <c r="C5" s="1"/>
      <c r="D5" s="1"/>
      <c r="E5" s="2"/>
      <c r="F5" s="2"/>
    </row>
    <row r="6" spans="1:9">
      <c r="A6" s="1"/>
      <c r="B6" s="1"/>
      <c r="C6" s="1"/>
      <c r="D6" s="1"/>
      <c r="E6" s="2"/>
      <c r="F6" s="2"/>
    </row>
    <row r="7" spans="1:9" ht="112.5" customHeight="1">
      <c r="A7" s="230" t="s">
        <v>153</v>
      </c>
      <c r="B7" s="230"/>
      <c r="C7" s="230"/>
      <c r="D7" s="230"/>
      <c r="E7" s="230"/>
      <c r="F7" s="26"/>
    </row>
    <row r="8" spans="1:9">
      <c r="A8" s="3"/>
      <c r="B8" s="3"/>
      <c r="C8" s="3"/>
      <c r="D8" s="3"/>
      <c r="E8" s="4"/>
      <c r="F8" s="4"/>
    </row>
    <row r="9" spans="1:9" ht="45.75" customHeight="1">
      <c r="A9" s="230" t="s">
        <v>44</v>
      </c>
      <c r="B9" s="230"/>
      <c r="C9" s="230"/>
      <c r="D9" s="230"/>
      <c r="E9" s="230"/>
      <c r="F9" s="26"/>
    </row>
    <row r="10" spans="1:9" ht="15.75" thickBot="1">
      <c r="A10" s="5"/>
      <c r="B10" s="5"/>
      <c r="C10" s="5"/>
      <c r="D10" s="5"/>
      <c r="E10" s="6"/>
      <c r="F10" s="6"/>
      <c r="H10">
        <v>388.8</v>
      </c>
    </row>
    <row r="11" spans="1:9" ht="84.75" customHeight="1">
      <c r="A11" s="129" t="s">
        <v>3</v>
      </c>
      <c r="B11" s="130" t="s">
        <v>4</v>
      </c>
      <c r="C11" s="130" t="s">
        <v>5</v>
      </c>
      <c r="D11" s="131" t="s">
        <v>6</v>
      </c>
      <c r="E11" s="132" t="s">
        <v>7</v>
      </c>
      <c r="F11" s="38"/>
    </row>
    <row r="12" spans="1:9" ht="48">
      <c r="A12" s="174" t="s">
        <v>113</v>
      </c>
      <c r="B12" s="12" t="s">
        <v>114</v>
      </c>
      <c r="C12" s="11" t="s">
        <v>8</v>
      </c>
      <c r="D12" s="15">
        <v>0.4</v>
      </c>
      <c r="E12" s="175">
        <f>D12*12*$H$10</f>
        <v>1866.2400000000002</v>
      </c>
      <c r="F12" s="38"/>
    </row>
    <row r="13" spans="1:9" ht="48">
      <c r="A13" s="174" t="s">
        <v>128</v>
      </c>
      <c r="B13" s="12" t="s">
        <v>114</v>
      </c>
      <c r="C13" s="11" t="s">
        <v>8</v>
      </c>
      <c r="D13" s="15">
        <v>0.52</v>
      </c>
      <c r="E13" s="175">
        <f t="shared" ref="E13:E23" si="0">D13*12*$H$10</f>
        <v>2426.1120000000001</v>
      </c>
      <c r="F13" s="38"/>
    </row>
    <row r="14" spans="1:9" ht="38.25">
      <c r="A14" s="14" t="s">
        <v>118</v>
      </c>
      <c r="B14" s="11" t="s">
        <v>107</v>
      </c>
      <c r="C14" s="11" t="s">
        <v>10</v>
      </c>
      <c r="D14" s="12">
        <v>0.77</v>
      </c>
      <c r="E14" s="175">
        <f t="shared" si="0"/>
        <v>3592.5120000000002</v>
      </c>
      <c r="F14" s="39"/>
      <c r="I14" s="116"/>
    </row>
    <row r="15" spans="1:9" ht="51">
      <c r="A15" s="14" t="s">
        <v>34</v>
      </c>
      <c r="B15" s="11" t="s">
        <v>14</v>
      </c>
      <c r="C15" s="11" t="s">
        <v>8</v>
      </c>
      <c r="D15" s="12">
        <v>0.6</v>
      </c>
      <c r="E15" s="175">
        <f t="shared" si="0"/>
        <v>2799.3599999999997</v>
      </c>
      <c r="F15" s="39"/>
    </row>
    <row r="16" spans="1:9" ht="51">
      <c r="A16" s="14" t="s">
        <v>11</v>
      </c>
      <c r="B16" s="11" t="s">
        <v>107</v>
      </c>
      <c r="C16" s="11" t="s">
        <v>12</v>
      </c>
      <c r="D16" s="12">
        <v>0.27</v>
      </c>
      <c r="E16" s="175">
        <v>1298.8499999999999</v>
      </c>
      <c r="F16" s="39">
        <f>D16*12*H10</f>
        <v>1259.7120000000002</v>
      </c>
      <c r="G16" s="116">
        <f>E16-F16</f>
        <v>39.137999999999693</v>
      </c>
      <c r="I16" s="116"/>
    </row>
    <row r="17" spans="1:9" ht="25.5">
      <c r="A17" s="14" t="s">
        <v>13</v>
      </c>
      <c r="B17" s="11" t="s">
        <v>107</v>
      </c>
      <c r="C17" s="11" t="s">
        <v>8</v>
      </c>
      <c r="D17" s="11">
        <v>7.93</v>
      </c>
      <c r="E17" s="175">
        <f t="shared" si="0"/>
        <v>36998.207999999999</v>
      </c>
      <c r="F17" s="39"/>
    </row>
    <row r="18" spans="1:9">
      <c r="A18" s="14" t="s">
        <v>29</v>
      </c>
      <c r="B18" s="11" t="s">
        <v>14</v>
      </c>
      <c r="C18" s="11" t="s">
        <v>8</v>
      </c>
      <c r="D18" s="12">
        <v>3.18</v>
      </c>
      <c r="E18" s="175">
        <f t="shared" si="0"/>
        <v>14836.608000000002</v>
      </c>
      <c r="F18" s="39"/>
    </row>
    <row r="19" spans="1:9">
      <c r="A19" s="14" t="s">
        <v>33</v>
      </c>
      <c r="B19" s="11" t="s">
        <v>107</v>
      </c>
      <c r="C19" s="11" t="s">
        <v>8</v>
      </c>
      <c r="D19" s="12">
        <v>0.3</v>
      </c>
      <c r="E19" s="175">
        <f t="shared" si="0"/>
        <v>1399.6799999999998</v>
      </c>
      <c r="F19" s="39"/>
    </row>
    <row r="20" spans="1:9" ht="25.5">
      <c r="A20" s="14" t="s">
        <v>15</v>
      </c>
      <c r="B20" s="11" t="s">
        <v>16</v>
      </c>
      <c r="C20" s="11" t="s">
        <v>8</v>
      </c>
      <c r="D20" s="12">
        <v>0.98</v>
      </c>
      <c r="E20" s="175">
        <f t="shared" si="0"/>
        <v>4572.2880000000005</v>
      </c>
      <c r="F20" s="39"/>
    </row>
    <row r="21" spans="1:9" ht="25.5">
      <c r="A21" s="14" t="s">
        <v>95</v>
      </c>
      <c r="B21" s="11" t="s">
        <v>16</v>
      </c>
      <c r="C21" s="11" t="s">
        <v>8</v>
      </c>
      <c r="D21" s="12">
        <v>1.75</v>
      </c>
      <c r="E21" s="175">
        <f t="shared" si="0"/>
        <v>8164.8</v>
      </c>
      <c r="F21" s="39"/>
      <c r="I21" s="116"/>
    </row>
    <row r="22" spans="1:9" ht="25.5">
      <c r="A22" s="14" t="s">
        <v>18</v>
      </c>
      <c r="B22" s="11" t="s">
        <v>16</v>
      </c>
      <c r="C22" s="11" t="s">
        <v>8</v>
      </c>
      <c r="D22" s="11">
        <v>0.35</v>
      </c>
      <c r="E22" s="175">
        <f t="shared" si="0"/>
        <v>1632.9599999999998</v>
      </c>
      <c r="F22" s="39"/>
      <c r="I22" s="116"/>
    </row>
    <row r="23" spans="1:9" ht="25.5">
      <c r="A23" s="14" t="s">
        <v>19</v>
      </c>
      <c r="B23" s="11" t="s">
        <v>14</v>
      </c>
      <c r="C23" s="11" t="s">
        <v>8</v>
      </c>
      <c r="D23" s="11">
        <v>1.1000000000000001</v>
      </c>
      <c r="E23" s="175">
        <f t="shared" si="0"/>
        <v>5132.1600000000008</v>
      </c>
      <c r="F23" s="39"/>
      <c r="I23" s="116"/>
    </row>
    <row r="24" spans="1:9" ht="19.5" thickBot="1">
      <c r="A24" s="16" t="s">
        <v>32</v>
      </c>
      <c r="B24" s="17"/>
      <c r="C24" s="17"/>
      <c r="D24" s="18"/>
      <c r="E24" s="115">
        <f>SUM(E12:E23)</f>
        <v>84719.77800000002</v>
      </c>
      <c r="F24" s="40"/>
      <c r="I24" s="116"/>
    </row>
    <row r="25" spans="1:9">
      <c r="A25" s="5"/>
      <c r="B25" s="5"/>
      <c r="C25" s="5"/>
      <c r="D25" s="5"/>
      <c r="E25" s="6"/>
      <c r="F25" s="6"/>
    </row>
    <row r="26" spans="1:9" ht="36.75" customHeight="1">
      <c r="A26" s="230" t="s">
        <v>247</v>
      </c>
      <c r="B26" s="230"/>
      <c r="C26" s="230"/>
      <c r="D26" s="230"/>
      <c r="E26" s="230"/>
      <c r="F26" s="26"/>
    </row>
    <row r="27" spans="1:9">
      <c r="A27" s="138"/>
      <c r="B27" s="138"/>
      <c r="C27" s="138"/>
      <c r="D27" s="138"/>
      <c r="E27" s="139"/>
      <c r="F27" s="6"/>
    </row>
    <row r="28" spans="1:9" ht="33.75" customHeight="1">
      <c r="A28" s="230" t="s">
        <v>246</v>
      </c>
      <c r="B28" s="230"/>
      <c r="C28" s="230"/>
      <c r="D28" s="230"/>
      <c r="E28" s="230"/>
      <c r="F28" s="27"/>
      <c r="H28" s="116"/>
    </row>
    <row r="29" spans="1:9">
      <c r="A29" s="5"/>
      <c r="B29" s="5"/>
      <c r="C29" s="5"/>
      <c r="D29" s="5"/>
      <c r="E29" s="6"/>
      <c r="F29" s="6"/>
    </row>
    <row r="30" spans="1:9" ht="29.25" customHeight="1">
      <c r="A30" s="230" t="s">
        <v>99</v>
      </c>
      <c r="B30" s="230"/>
      <c r="C30" s="230"/>
      <c r="D30" s="230"/>
      <c r="E30" s="230"/>
      <c r="F30" s="128"/>
    </row>
    <row r="31" spans="1:9">
      <c r="A31" s="127"/>
      <c r="B31" s="127"/>
      <c r="C31" s="127"/>
      <c r="D31" s="127"/>
      <c r="E31" s="127"/>
      <c r="F31" s="128"/>
    </row>
    <row r="32" spans="1:9" ht="28.5" customHeight="1">
      <c r="A32" s="230" t="s">
        <v>21</v>
      </c>
      <c r="B32" s="230"/>
      <c r="C32" s="230"/>
      <c r="D32" s="230"/>
      <c r="E32" s="230"/>
      <c r="F32" s="26"/>
    </row>
    <row r="33" spans="1:6">
      <c r="A33" s="5"/>
      <c r="B33" s="5"/>
      <c r="C33" s="5"/>
      <c r="D33" s="5"/>
      <c r="E33" s="6"/>
      <c r="F33" s="6"/>
    </row>
    <row r="34" spans="1:6">
      <c r="A34" s="5"/>
      <c r="B34" s="5"/>
      <c r="C34" s="5"/>
      <c r="D34" s="5"/>
      <c r="E34" s="6"/>
      <c r="F34" s="6"/>
    </row>
    <row r="35" spans="1:6">
      <c r="A35" s="236" t="s">
        <v>22</v>
      </c>
      <c r="B35" s="236"/>
      <c r="C35" s="236"/>
      <c r="D35" s="236"/>
      <c r="E35" s="236"/>
      <c r="F35" s="28"/>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2:E32"/>
    <mergeCell ref="A35:E35"/>
    <mergeCell ref="B38:D38"/>
    <mergeCell ref="A30:E30"/>
  </mergeCells>
  <pageMargins left="0.24" right="0.21" top="0.4" bottom="0.32" header="0.3" footer="0.24"/>
  <pageSetup paperSize="9" orientation="portrait" r:id="rId1"/>
</worksheet>
</file>

<file path=xl/worksheets/sheet16.xml><?xml version="1.0" encoding="utf-8"?>
<worksheet xmlns="http://schemas.openxmlformats.org/spreadsheetml/2006/main" xmlns:r="http://schemas.openxmlformats.org/officeDocument/2006/relationships">
  <dimension ref="A1:H44"/>
  <sheetViews>
    <sheetView workbookViewId="0">
      <selection activeCell="G31" sqref="G3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1" style="20" customWidth="1"/>
    <col min="8" max="8" width="9.140625" customWidth="1"/>
  </cols>
  <sheetData>
    <row r="1" spans="1:8" ht="15.75">
      <c r="A1" s="231" t="s">
        <v>0</v>
      </c>
      <c r="B1" s="231"/>
      <c r="C1" s="231"/>
      <c r="D1" s="231"/>
      <c r="E1" s="231"/>
      <c r="F1" s="188"/>
    </row>
    <row r="2" spans="1:8" ht="36" customHeight="1">
      <c r="A2" s="232" t="s">
        <v>1</v>
      </c>
      <c r="B2" s="232"/>
      <c r="C2" s="232"/>
      <c r="D2" s="232"/>
      <c r="E2" s="232"/>
      <c r="F2" s="189"/>
    </row>
    <row r="3" spans="1:8">
      <c r="A3" s="1"/>
      <c r="B3" s="1"/>
      <c r="C3" s="1"/>
      <c r="D3" s="1"/>
      <c r="E3" s="2"/>
      <c r="F3" s="2"/>
    </row>
    <row r="4" spans="1:8" ht="15" customHeight="1">
      <c r="A4" s="187" t="s">
        <v>2</v>
      </c>
      <c r="B4" s="1"/>
      <c r="C4" s="1"/>
      <c r="D4" s="233" t="s">
        <v>220</v>
      </c>
      <c r="E4" s="233"/>
      <c r="F4" s="190"/>
    </row>
    <row r="5" spans="1:8">
      <c r="A5" s="1"/>
      <c r="B5" s="1"/>
      <c r="C5" s="1"/>
      <c r="D5" s="1"/>
      <c r="E5" s="2"/>
      <c r="F5" s="2"/>
    </row>
    <row r="6" spans="1:8">
      <c r="A6" s="1"/>
      <c r="B6" s="1"/>
      <c r="C6" s="1"/>
      <c r="D6" s="1"/>
      <c r="E6" s="2"/>
      <c r="F6" s="2"/>
    </row>
    <row r="7" spans="1:8" ht="93.75" customHeight="1">
      <c r="A7" s="230" t="s">
        <v>154</v>
      </c>
      <c r="B7" s="230"/>
      <c r="C7" s="230"/>
      <c r="D7" s="230"/>
      <c r="E7" s="230"/>
      <c r="F7" s="187"/>
    </row>
    <row r="8" spans="1:8">
      <c r="A8" s="3"/>
      <c r="B8" s="3"/>
      <c r="C8" s="3"/>
      <c r="D8" s="3"/>
      <c r="E8" s="4"/>
      <c r="F8" s="4"/>
    </row>
    <row r="9" spans="1:8" ht="45.75" customHeight="1">
      <c r="A9" s="230" t="s">
        <v>129</v>
      </c>
      <c r="B9" s="230"/>
      <c r="C9" s="230"/>
      <c r="D9" s="230"/>
      <c r="E9" s="230"/>
      <c r="F9" s="187"/>
    </row>
    <row r="10" spans="1:8" ht="15.75" thickBot="1">
      <c r="A10" s="5"/>
      <c r="B10" s="5"/>
      <c r="C10" s="5"/>
      <c r="D10" s="5"/>
      <c r="E10" s="6"/>
      <c r="F10" s="6"/>
      <c r="H10">
        <v>523.9</v>
      </c>
    </row>
    <row r="11" spans="1:8" ht="84.75" customHeight="1">
      <c r="A11" s="129" t="s">
        <v>3</v>
      </c>
      <c r="B11" s="130" t="s">
        <v>4</v>
      </c>
      <c r="C11" s="130" t="s">
        <v>5</v>
      </c>
      <c r="D11" s="131" t="s">
        <v>6</v>
      </c>
      <c r="E11" s="132" t="s">
        <v>7</v>
      </c>
      <c r="F11" s="38"/>
    </row>
    <row r="12" spans="1:8" ht="54" customHeight="1">
      <c r="A12" s="174" t="s">
        <v>113</v>
      </c>
      <c r="B12" s="173" t="s">
        <v>114</v>
      </c>
      <c r="C12" s="11" t="s">
        <v>8</v>
      </c>
      <c r="D12" s="15">
        <v>0.2</v>
      </c>
      <c r="E12" s="175">
        <f>$H$10*D12*12</f>
        <v>1257.3600000000001</v>
      </c>
      <c r="F12" s="38"/>
    </row>
    <row r="13" spans="1:8" ht="60">
      <c r="A13" s="174" t="s">
        <v>115</v>
      </c>
      <c r="B13" s="173" t="s">
        <v>114</v>
      </c>
      <c r="C13" s="11" t="s">
        <v>8</v>
      </c>
      <c r="D13" s="15">
        <v>0.4</v>
      </c>
      <c r="E13" s="175">
        <f t="shared" ref="E13:E23" si="0">$H$10*D13*12</f>
        <v>2514.7200000000003</v>
      </c>
      <c r="F13" s="38"/>
    </row>
    <row r="14" spans="1:8" ht="51">
      <c r="A14" s="14" t="s">
        <v>9</v>
      </c>
      <c r="B14" s="11" t="s">
        <v>107</v>
      </c>
      <c r="C14" s="11" t="s">
        <v>10</v>
      </c>
      <c r="D14" s="12">
        <v>0.86</v>
      </c>
      <c r="E14" s="175">
        <f t="shared" si="0"/>
        <v>5406.6479999999992</v>
      </c>
      <c r="F14" s="39"/>
    </row>
    <row r="15" spans="1:8" ht="51">
      <c r="A15" s="14" t="s">
        <v>34</v>
      </c>
      <c r="B15" s="11" t="s">
        <v>14</v>
      </c>
      <c r="C15" s="11" t="s">
        <v>8</v>
      </c>
      <c r="D15" s="12">
        <v>1.04</v>
      </c>
      <c r="E15" s="175">
        <f t="shared" si="0"/>
        <v>6538.2719999999999</v>
      </c>
      <c r="F15" s="39"/>
    </row>
    <row r="16" spans="1:8" ht="51">
      <c r="A16" s="14" t="s">
        <v>11</v>
      </c>
      <c r="B16" s="11" t="s">
        <v>107</v>
      </c>
      <c r="C16" s="11" t="s">
        <v>12</v>
      </c>
      <c r="D16" s="12">
        <v>0.21</v>
      </c>
      <c r="E16" s="175">
        <v>1663.92</v>
      </c>
      <c r="F16" s="39">
        <f>D16*12*H10</f>
        <v>1320.2280000000001</v>
      </c>
      <c r="G16" s="116">
        <f>E16-F16</f>
        <v>343.69200000000001</v>
      </c>
    </row>
    <row r="17" spans="1:8" ht="25.5">
      <c r="A17" s="14" t="s">
        <v>13</v>
      </c>
      <c r="B17" s="11" t="s">
        <v>107</v>
      </c>
      <c r="C17" s="11" t="s">
        <v>8</v>
      </c>
      <c r="D17" s="11">
        <v>2.4500000000000002</v>
      </c>
      <c r="E17" s="175">
        <f t="shared" si="0"/>
        <v>15402.66</v>
      </c>
      <c r="F17" s="39"/>
    </row>
    <row r="18" spans="1:8">
      <c r="A18" s="14" t="s">
        <v>29</v>
      </c>
      <c r="B18" s="11" t="s">
        <v>14</v>
      </c>
      <c r="C18" s="11" t="s">
        <v>8</v>
      </c>
      <c r="D18" s="12">
        <v>2.98</v>
      </c>
      <c r="E18" s="175">
        <f t="shared" si="0"/>
        <v>18734.664000000001</v>
      </c>
      <c r="F18" s="39"/>
    </row>
    <row r="19" spans="1:8">
      <c r="A19" s="14" t="s">
        <v>33</v>
      </c>
      <c r="B19" s="11" t="s">
        <v>107</v>
      </c>
      <c r="C19" s="11" t="s">
        <v>8</v>
      </c>
      <c r="D19" s="12">
        <v>0.35</v>
      </c>
      <c r="E19" s="175">
        <f t="shared" si="0"/>
        <v>2200.3799999999997</v>
      </c>
      <c r="F19" s="39"/>
    </row>
    <row r="20" spans="1:8" ht="25.5">
      <c r="A20" s="14" t="s">
        <v>15</v>
      </c>
      <c r="B20" s="11" t="s">
        <v>16</v>
      </c>
      <c r="C20" s="11" t="s">
        <v>8</v>
      </c>
      <c r="D20" s="12">
        <v>0.98</v>
      </c>
      <c r="E20" s="175">
        <f t="shared" si="0"/>
        <v>6161.0639999999985</v>
      </c>
      <c r="F20" s="39"/>
    </row>
    <row r="21" spans="1:8" ht="25.5">
      <c r="A21" s="14" t="s">
        <v>17</v>
      </c>
      <c r="B21" s="11" t="s">
        <v>16</v>
      </c>
      <c r="C21" s="11" t="s">
        <v>8</v>
      </c>
      <c r="D21" s="15">
        <v>0.61</v>
      </c>
      <c r="E21" s="175">
        <f t="shared" si="0"/>
        <v>3834.9479999999994</v>
      </c>
      <c r="F21" s="39"/>
    </row>
    <row r="22" spans="1:8" ht="25.5">
      <c r="A22" s="14" t="s">
        <v>18</v>
      </c>
      <c r="B22" s="11" t="s">
        <v>16</v>
      </c>
      <c r="C22" s="11" t="s">
        <v>8</v>
      </c>
      <c r="D22" s="11">
        <v>0.35</v>
      </c>
      <c r="E22" s="175">
        <f t="shared" si="0"/>
        <v>2200.3799999999997</v>
      </c>
      <c r="F22" s="39"/>
      <c r="G22" s="116"/>
    </row>
    <row r="23" spans="1:8" ht="25.5">
      <c r="A23" s="14" t="s">
        <v>19</v>
      </c>
      <c r="B23" s="11" t="s">
        <v>14</v>
      </c>
      <c r="C23" s="11" t="s">
        <v>8</v>
      </c>
      <c r="D23" s="11">
        <v>0.61</v>
      </c>
      <c r="E23" s="175">
        <f t="shared" si="0"/>
        <v>3834.9479999999994</v>
      </c>
      <c r="F23" s="39"/>
      <c r="G23" s="116"/>
    </row>
    <row r="24" spans="1:8" ht="25.5">
      <c r="A24" s="21" t="s">
        <v>127</v>
      </c>
      <c r="B24" s="22"/>
      <c r="C24" s="22" t="s">
        <v>124</v>
      </c>
      <c r="D24" s="22"/>
      <c r="E24" s="184">
        <v>18385.46</v>
      </c>
      <c r="F24" s="39"/>
      <c r="G24" s="116"/>
    </row>
    <row r="25" spans="1:8" ht="19.5" thickBot="1">
      <c r="A25" s="16" t="s">
        <v>32</v>
      </c>
      <c r="B25" s="17"/>
      <c r="C25" s="17"/>
      <c r="D25" s="18"/>
      <c r="E25" s="115">
        <f>SUM(E12:E24)</f>
        <v>88135.423999999999</v>
      </c>
      <c r="F25" s="40"/>
      <c r="G25" s="116"/>
    </row>
    <row r="26" spans="1:8">
      <c r="A26" s="5"/>
      <c r="B26" s="5"/>
      <c r="C26" s="5"/>
      <c r="D26" s="5"/>
      <c r="E26" s="6"/>
      <c r="F26" s="6"/>
    </row>
    <row r="27" spans="1:8" ht="33.75" customHeight="1">
      <c r="A27" s="230" t="s">
        <v>279</v>
      </c>
      <c r="B27" s="230"/>
      <c r="C27" s="230"/>
      <c r="D27" s="230"/>
      <c r="E27" s="230"/>
      <c r="F27" s="187"/>
    </row>
    <row r="28" spans="1:8">
      <c r="A28" s="138"/>
      <c r="B28" s="138"/>
      <c r="C28" s="138"/>
      <c r="D28" s="138"/>
      <c r="E28" s="139"/>
      <c r="F28" s="6"/>
    </row>
    <row r="29" spans="1:8" ht="33" customHeight="1">
      <c r="A29" s="230" t="s">
        <v>280</v>
      </c>
      <c r="B29" s="230"/>
      <c r="C29" s="230"/>
      <c r="D29" s="230"/>
      <c r="E29" s="230"/>
      <c r="F29" s="191"/>
      <c r="H29" s="116"/>
    </row>
    <row r="30" spans="1:8">
      <c r="A30" s="5"/>
      <c r="B30" s="5"/>
      <c r="C30" s="5"/>
      <c r="D30" s="5"/>
      <c r="E30" s="6"/>
      <c r="F30" s="6"/>
    </row>
    <row r="31" spans="1:8" ht="29.25" customHeight="1">
      <c r="A31" s="230" t="s">
        <v>99</v>
      </c>
      <c r="B31" s="230"/>
      <c r="C31" s="230"/>
      <c r="D31" s="230"/>
      <c r="E31" s="230"/>
      <c r="F31" s="191"/>
    </row>
    <row r="32" spans="1:8">
      <c r="A32" s="187"/>
      <c r="B32" s="187"/>
      <c r="C32" s="187"/>
      <c r="D32" s="187"/>
      <c r="E32" s="187"/>
      <c r="F32" s="191"/>
    </row>
    <row r="33" spans="1:6" ht="28.5" customHeight="1">
      <c r="A33" s="230" t="s">
        <v>21</v>
      </c>
      <c r="B33" s="230"/>
      <c r="C33" s="230"/>
      <c r="D33" s="230"/>
      <c r="E33" s="230"/>
      <c r="F33" s="187"/>
    </row>
    <row r="34" spans="1:6">
      <c r="A34" s="5"/>
      <c r="B34" s="5"/>
      <c r="C34" s="5"/>
      <c r="D34" s="5"/>
      <c r="E34" s="6"/>
      <c r="F34" s="6"/>
    </row>
    <row r="35" spans="1:6">
      <c r="A35" s="5"/>
      <c r="B35" s="5"/>
      <c r="C35" s="5"/>
      <c r="D35" s="5"/>
      <c r="E35" s="6"/>
      <c r="F35" s="6"/>
    </row>
    <row r="36" spans="1:6">
      <c r="A36" s="236" t="s">
        <v>22</v>
      </c>
      <c r="B36" s="236"/>
      <c r="C36" s="236"/>
      <c r="D36" s="236"/>
      <c r="E36" s="236"/>
      <c r="F36" s="19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17.xml><?xml version="1.0" encoding="utf-8"?>
<worksheet xmlns="http://schemas.openxmlformats.org/spreadsheetml/2006/main" xmlns:r="http://schemas.openxmlformats.org/officeDocument/2006/relationships">
  <dimension ref="A1:H43"/>
  <sheetViews>
    <sheetView workbookViewId="0">
      <selection activeCell="E25" sqref="E25"/>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61"/>
    </row>
    <row r="2" spans="1:8" ht="36" customHeight="1">
      <c r="A2" s="232" t="s">
        <v>1</v>
      </c>
      <c r="B2" s="232"/>
      <c r="C2" s="232"/>
      <c r="D2" s="232"/>
      <c r="E2" s="232"/>
      <c r="F2" s="162"/>
    </row>
    <row r="3" spans="1:8">
      <c r="A3" s="1"/>
      <c r="B3" s="1"/>
      <c r="C3" s="1"/>
      <c r="D3" s="1"/>
      <c r="E3" s="2"/>
      <c r="F3" s="2"/>
    </row>
    <row r="4" spans="1:8" ht="15" customHeight="1">
      <c r="A4" s="164" t="s">
        <v>2</v>
      </c>
      <c r="B4" s="1"/>
      <c r="C4" s="1"/>
      <c r="D4" s="233" t="s">
        <v>220</v>
      </c>
      <c r="E4" s="233"/>
      <c r="F4" s="163"/>
    </row>
    <row r="5" spans="1:8">
      <c r="A5" s="1"/>
      <c r="B5" s="1"/>
      <c r="C5" s="1"/>
      <c r="D5" s="1"/>
      <c r="E5" s="2"/>
      <c r="F5" s="2"/>
    </row>
    <row r="6" spans="1:8">
      <c r="A6" s="1"/>
      <c r="B6" s="1"/>
      <c r="C6" s="1"/>
      <c r="D6" s="1"/>
      <c r="E6" s="2"/>
      <c r="F6" s="2"/>
    </row>
    <row r="7" spans="1:8" ht="89.25" customHeight="1">
      <c r="A7" s="230" t="s">
        <v>155</v>
      </c>
      <c r="B7" s="230"/>
      <c r="C7" s="230"/>
      <c r="D7" s="230"/>
      <c r="E7" s="230"/>
      <c r="F7" s="164"/>
    </row>
    <row r="8" spans="1:8">
      <c r="A8" s="3"/>
      <c r="B8" s="3"/>
      <c r="C8" s="3"/>
      <c r="D8" s="3"/>
      <c r="E8" s="4"/>
      <c r="F8" s="4"/>
    </row>
    <row r="9" spans="1:8" ht="45.75" customHeight="1">
      <c r="A9" s="230" t="s">
        <v>112</v>
      </c>
      <c r="B9" s="230"/>
      <c r="C9" s="230"/>
      <c r="D9" s="230"/>
      <c r="E9" s="230"/>
      <c r="F9" s="164"/>
    </row>
    <row r="10" spans="1:8" ht="15.75" thickBot="1">
      <c r="A10" s="5"/>
      <c r="B10" s="5"/>
      <c r="C10" s="5"/>
      <c r="D10" s="5"/>
      <c r="E10" s="6"/>
      <c r="F10" s="6"/>
      <c r="H10">
        <v>395.6</v>
      </c>
    </row>
    <row r="11" spans="1:8" ht="84.75" customHeight="1">
      <c r="A11" s="129" t="s">
        <v>3</v>
      </c>
      <c r="B11" s="130" t="s">
        <v>4</v>
      </c>
      <c r="C11" s="130" t="s">
        <v>5</v>
      </c>
      <c r="D11" s="131" t="s">
        <v>6</v>
      </c>
      <c r="E11" s="132" t="s">
        <v>7</v>
      </c>
      <c r="F11" s="38"/>
    </row>
    <row r="12" spans="1:8" ht="54" customHeight="1">
      <c r="A12" s="174" t="s">
        <v>113</v>
      </c>
      <c r="B12" s="12" t="s">
        <v>114</v>
      </c>
      <c r="C12" s="11" t="s">
        <v>8</v>
      </c>
      <c r="D12" s="15">
        <v>0.2</v>
      </c>
      <c r="E12" s="175">
        <f>$H$10*D12*12</f>
        <v>949.44</v>
      </c>
      <c r="F12" s="38"/>
    </row>
    <row r="13" spans="1:8" ht="48">
      <c r="A13" s="174" t="s">
        <v>128</v>
      </c>
      <c r="B13" s="12" t="s">
        <v>114</v>
      </c>
      <c r="C13" s="11" t="s">
        <v>8</v>
      </c>
      <c r="D13" s="15">
        <v>0.4</v>
      </c>
      <c r="E13" s="175">
        <f t="shared" ref="E13:E22" si="0">$H$10*D13*12</f>
        <v>1898.88</v>
      </c>
      <c r="F13" s="38"/>
    </row>
    <row r="14" spans="1:8" ht="38.25">
      <c r="A14" s="14" t="s">
        <v>118</v>
      </c>
      <c r="B14" s="11" t="s">
        <v>107</v>
      </c>
      <c r="C14" s="11" t="s">
        <v>10</v>
      </c>
      <c r="D14" s="12">
        <v>0.91</v>
      </c>
      <c r="E14" s="175">
        <f t="shared" si="0"/>
        <v>4319.9520000000002</v>
      </c>
      <c r="F14" s="39"/>
    </row>
    <row r="15" spans="1:8" ht="38.25">
      <c r="A15" s="14" t="s">
        <v>119</v>
      </c>
      <c r="B15" s="11" t="s">
        <v>14</v>
      </c>
      <c r="C15" s="11" t="s">
        <v>8</v>
      </c>
      <c r="D15" s="12">
        <v>1.04</v>
      </c>
      <c r="E15" s="175">
        <f t="shared" si="0"/>
        <v>4937.0880000000006</v>
      </c>
      <c r="F15" s="39"/>
    </row>
    <row r="16" spans="1:8" ht="51">
      <c r="A16" s="14" t="s">
        <v>11</v>
      </c>
      <c r="B16" s="11" t="s">
        <v>107</v>
      </c>
      <c r="C16" s="11" t="s">
        <v>12</v>
      </c>
      <c r="D16" s="12">
        <v>0.2</v>
      </c>
      <c r="E16" s="175">
        <f t="shared" si="0"/>
        <v>949.44</v>
      </c>
      <c r="F16" s="39"/>
    </row>
    <row r="17" spans="1:8" ht="25.5">
      <c r="A17" s="14" t="s">
        <v>13</v>
      </c>
      <c r="B17" s="11" t="s">
        <v>107</v>
      </c>
      <c r="C17" s="11" t="s">
        <v>8</v>
      </c>
      <c r="D17" s="11">
        <v>1.79</v>
      </c>
      <c r="E17" s="175">
        <f t="shared" si="0"/>
        <v>8497.4880000000012</v>
      </c>
      <c r="F17" s="39"/>
    </row>
    <row r="18" spans="1:8">
      <c r="A18" s="14" t="s">
        <v>29</v>
      </c>
      <c r="B18" s="11" t="s">
        <v>14</v>
      </c>
      <c r="C18" s="11" t="s">
        <v>8</v>
      </c>
      <c r="D18" s="12">
        <v>2.98</v>
      </c>
      <c r="E18" s="175">
        <f t="shared" si="0"/>
        <v>14146.656000000003</v>
      </c>
      <c r="F18" s="39"/>
    </row>
    <row r="19" spans="1:8">
      <c r="A19" s="14" t="s">
        <v>33</v>
      </c>
      <c r="B19" s="11" t="s">
        <v>107</v>
      </c>
      <c r="C19" s="11" t="s">
        <v>8</v>
      </c>
      <c r="D19" s="12">
        <v>0.61</v>
      </c>
      <c r="E19" s="175">
        <f t="shared" si="0"/>
        <v>2895.7919999999999</v>
      </c>
      <c r="F19" s="39"/>
    </row>
    <row r="20" spans="1:8" ht="25.5">
      <c r="A20" s="14" t="s">
        <v>15</v>
      </c>
      <c r="B20" s="11" t="s">
        <v>16</v>
      </c>
      <c r="C20" s="11" t="s">
        <v>8</v>
      </c>
      <c r="D20" s="12">
        <v>0.98</v>
      </c>
      <c r="E20" s="175">
        <f t="shared" si="0"/>
        <v>4652.2559999999994</v>
      </c>
      <c r="F20" s="39"/>
    </row>
    <row r="21" spans="1:8" ht="25.5">
      <c r="A21" s="14" t="s">
        <v>18</v>
      </c>
      <c r="B21" s="11" t="s">
        <v>16</v>
      </c>
      <c r="C21" s="11" t="s">
        <v>8</v>
      </c>
      <c r="D21" s="11">
        <v>0.35</v>
      </c>
      <c r="E21" s="175">
        <f t="shared" si="0"/>
        <v>1661.52</v>
      </c>
      <c r="F21" s="39"/>
      <c r="G21" s="116"/>
    </row>
    <row r="22" spans="1:8" ht="25.5">
      <c r="A22" s="14" t="s">
        <v>19</v>
      </c>
      <c r="B22" s="11" t="s">
        <v>14</v>
      </c>
      <c r="C22" s="11" t="s">
        <v>8</v>
      </c>
      <c r="D22" s="11">
        <v>0.61</v>
      </c>
      <c r="E22" s="175">
        <f t="shared" si="0"/>
        <v>2895.7919999999999</v>
      </c>
      <c r="F22" s="39"/>
      <c r="G22" s="116"/>
    </row>
    <row r="23" spans="1:8" ht="25.5">
      <c r="A23" s="21" t="s">
        <v>127</v>
      </c>
      <c r="B23" s="22"/>
      <c r="C23" s="22" t="s">
        <v>124</v>
      </c>
      <c r="D23" s="22"/>
      <c r="E23" s="184">
        <v>13882.97</v>
      </c>
      <c r="F23" s="39"/>
      <c r="G23" s="116"/>
    </row>
    <row r="24" spans="1:8" ht="19.5" thickBot="1">
      <c r="A24" s="16" t="s">
        <v>32</v>
      </c>
      <c r="B24" s="17"/>
      <c r="C24" s="17"/>
      <c r="D24" s="18"/>
      <c r="E24" s="115">
        <f>SUM(E12:E23)</f>
        <v>61687.274000000005</v>
      </c>
      <c r="F24" s="40"/>
      <c r="G24" s="116"/>
    </row>
    <row r="25" spans="1:8">
      <c r="A25" s="5"/>
      <c r="B25" s="5"/>
      <c r="C25" s="5"/>
      <c r="D25" s="5"/>
      <c r="E25" s="6"/>
      <c r="F25" s="6"/>
    </row>
    <row r="26" spans="1:8" ht="33.75" customHeight="1">
      <c r="A26" s="230" t="s">
        <v>281</v>
      </c>
      <c r="B26" s="230"/>
      <c r="C26" s="230"/>
      <c r="D26" s="230"/>
      <c r="E26" s="230"/>
      <c r="F26" s="164"/>
    </row>
    <row r="27" spans="1:8">
      <c r="A27" s="138"/>
      <c r="B27" s="138"/>
      <c r="C27" s="138"/>
      <c r="D27" s="138"/>
      <c r="E27" s="139"/>
      <c r="F27" s="6"/>
    </row>
    <row r="28" spans="1:8" ht="33" customHeight="1">
      <c r="A28" s="230" t="s">
        <v>282</v>
      </c>
      <c r="B28" s="230"/>
      <c r="C28" s="230"/>
      <c r="D28" s="230"/>
      <c r="E28" s="230"/>
      <c r="F28" s="165"/>
      <c r="H28" s="116"/>
    </row>
    <row r="29" spans="1:8">
      <c r="A29" s="5"/>
      <c r="B29" s="5"/>
      <c r="C29" s="5"/>
      <c r="D29" s="5"/>
      <c r="E29" s="6"/>
      <c r="F29" s="6"/>
    </row>
    <row r="30" spans="1:8" ht="29.25" customHeight="1">
      <c r="A30" s="230" t="s">
        <v>99</v>
      </c>
      <c r="B30" s="230"/>
      <c r="C30" s="230"/>
      <c r="D30" s="230"/>
      <c r="E30" s="230"/>
      <c r="F30" s="165"/>
    </row>
    <row r="31" spans="1:8">
      <c r="A31" s="164"/>
      <c r="B31" s="164"/>
      <c r="C31" s="164"/>
      <c r="D31" s="164"/>
      <c r="E31" s="164"/>
      <c r="F31" s="165"/>
    </row>
    <row r="32" spans="1:8" ht="28.5" customHeight="1">
      <c r="A32" s="230" t="s">
        <v>21</v>
      </c>
      <c r="B32" s="230"/>
      <c r="C32" s="230"/>
      <c r="D32" s="230"/>
      <c r="E32" s="230"/>
      <c r="F32" s="164"/>
    </row>
    <row r="33" spans="1:6">
      <c r="A33" s="5"/>
      <c r="B33" s="5"/>
      <c r="C33" s="5"/>
      <c r="D33" s="5"/>
      <c r="E33" s="6"/>
      <c r="F33" s="6"/>
    </row>
    <row r="34" spans="1:6">
      <c r="A34" s="5"/>
      <c r="B34" s="5"/>
      <c r="C34" s="5"/>
      <c r="D34" s="5"/>
      <c r="E34" s="6"/>
      <c r="F34" s="6"/>
    </row>
    <row r="35" spans="1:6">
      <c r="A35" s="236" t="s">
        <v>22</v>
      </c>
      <c r="B35" s="236"/>
      <c r="C35" s="236"/>
      <c r="D35" s="236"/>
      <c r="E35" s="236"/>
      <c r="F35" s="16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18.xml><?xml version="1.0" encoding="utf-8"?>
<worksheet xmlns="http://schemas.openxmlformats.org/spreadsheetml/2006/main" xmlns:r="http://schemas.openxmlformats.org/officeDocument/2006/relationships">
  <dimension ref="A1:H42"/>
  <sheetViews>
    <sheetView topLeftCell="A10" workbookViewId="0">
      <selection activeCell="A22" sqref="A22"/>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1.85546875" style="20" customWidth="1"/>
    <col min="8" max="8" width="9.140625" customWidth="1"/>
  </cols>
  <sheetData>
    <row r="1" spans="1:8" ht="15.75">
      <c r="A1" s="231" t="s">
        <v>0</v>
      </c>
      <c r="B1" s="231"/>
      <c r="C1" s="231"/>
      <c r="D1" s="231"/>
      <c r="E1" s="231"/>
      <c r="F1" s="32"/>
    </row>
    <row r="2" spans="1:8" ht="36" customHeight="1">
      <c r="A2" s="232" t="s">
        <v>1</v>
      </c>
      <c r="B2" s="232"/>
      <c r="C2" s="232"/>
      <c r="D2" s="232"/>
      <c r="E2" s="232"/>
      <c r="F2" s="33"/>
    </row>
    <row r="3" spans="1:8">
      <c r="A3" s="1"/>
      <c r="B3" s="1"/>
      <c r="C3" s="1"/>
      <c r="D3" s="1"/>
      <c r="E3" s="2"/>
      <c r="F3" s="2"/>
    </row>
    <row r="4" spans="1:8" ht="15" customHeight="1">
      <c r="A4" s="35" t="s">
        <v>2</v>
      </c>
      <c r="B4" s="1"/>
      <c r="C4" s="1"/>
      <c r="D4" s="233" t="s">
        <v>220</v>
      </c>
      <c r="E4" s="233"/>
      <c r="F4" s="34"/>
    </row>
    <row r="5" spans="1:8">
      <c r="A5" s="1"/>
      <c r="B5" s="1"/>
      <c r="C5" s="1"/>
      <c r="D5" s="1"/>
      <c r="E5" s="2"/>
      <c r="F5" s="2"/>
    </row>
    <row r="6" spans="1:8">
      <c r="A6" s="1"/>
      <c r="B6" s="1"/>
      <c r="C6" s="1"/>
      <c r="D6" s="1"/>
      <c r="E6" s="2"/>
      <c r="F6" s="2"/>
    </row>
    <row r="7" spans="1:8" ht="90.75" customHeight="1">
      <c r="A7" s="230" t="s">
        <v>156</v>
      </c>
      <c r="B7" s="230"/>
      <c r="C7" s="230"/>
      <c r="D7" s="230"/>
      <c r="E7" s="230"/>
      <c r="F7" s="35"/>
    </row>
    <row r="8" spans="1:8">
      <c r="A8" s="3"/>
      <c r="B8" s="3"/>
      <c r="C8" s="3"/>
      <c r="D8" s="3"/>
      <c r="E8" s="4"/>
      <c r="F8" s="4"/>
    </row>
    <row r="9" spans="1:8" ht="45.75" customHeight="1">
      <c r="A9" s="230" t="s">
        <v>45</v>
      </c>
      <c r="B9" s="230"/>
      <c r="C9" s="230"/>
      <c r="D9" s="230"/>
      <c r="E9" s="230"/>
      <c r="F9" s="35"/>
    </row>
    <row r="10" spans="1:8" ht="15.75" thickBot="1">
      <c r="A10" s="5"/>
      <c r="B10" s="5"/>
      <c r="C10" s="5"/>
      <c r="D10" s="5"/>
      <c r="E10" s="6"/>
      <c r="F10" s="6"/>
      <c r="H10">
        <v>384.7</v>
      </c>
    </row>
    <row r="11" spans="1:8" ht="84.75" customHeight="1">
      <c r="A11" s="7" t="s">
        <v>3</v>
      </c>
      <c r="B11" s="8" t="s">
        <v>4</v>
      </c>
      <c r="C11" s="8" t="s">
        <v>5</v>
      </c>
      <c r="D11" s="9" t="s">
        <v>6</v>
      </c>
      <c r="E11" s="10" t="s">
        <v>7</v>
      </c>
      <c r="F11" s="38"/>
    </row>
    <row r="12" spans="1:8" ht="51">
      <c r="A12" s="14" t="s">
        <v>9</v>
      </c>
      <c r="B12" s="11" t="s">
        <v>107</v>
      </c>
      <c r="C12" s="11" t="s">
        <v>10</v>
      </c>
      <c r="D12" s="12">
        <v>0.28999999999999998</v>
      </c>
      <c r="E12" s="13">
        <v>1800</v>
      </c>
      <c r="F12" s="39">
        <f>D12*12*H10</f>
        <v>1338.7559999999999</v>
      </c>
      <c r="G12" s="116">
        <f>E12-F12</f>
        <v>461.24400000000014</v>
      </c>
    </row>
    <row r="13" spans="1:8" ht="51">
      <c r="A13" s="14" t="s">
        <v>34</v>
      </c>
      <c r="B13" s="11" t="s">
        <v>14</v>
      </c>
      <c r="C13" s="11" t="s">
        <v>8</v>
      </c>
      <c r="D13" s="12">
        <v>0.6</v>
      </c>
      <c r="E13" s="13">
        <f>D13*12*H10</f>
        <v>2769.8399999999997</v>
      </c>
      <c r="F13" s="39"/>
    </row>
    <row r="14" spans="1:8" ht="51">
      <c r="A14" s="14" t="s">
        <v>11</v>
      </c>
      <c r="B14" s="11" t="s">
        <v>107</v>
      </c>
      <c r="C14" s="11" t="s">
        <v>12</v>
      </c>
      <c r="D14" s="12">
        <v>0.14000000000000001</v>
      </c>
      <c r="E14" s="13">
        <f>D14*12*H10</f>
        <v>646.29600000000005</v>
      </c>
      <c r="F14" s="39"/>
    </row>
    <row r="15" spans="1:8" ht="25.5">
      <c r="A15" s="14" t="s">
        <v>13</v>
      </c>
      <c r="B15" s="11" t="s">
        <v>107</v>
      </c>
      <c r="C15" s="11" t="s">
        <v>8</v>
      </c>
      <c r="D15" s="11">
        <v>6.94</v>
      </c>
      <c r="E15" s="13">
        <f>D15*12*H10</f>
        <v>32037.815999999999</v>
      </c>
      <c r="F15" s="39"/>
    </row>
    <row r="16" spans="1:8">
      <c r="A16" s="14" t="s">
        <v>29</v>
      </c>
      <c r="B16" s="11" t="s">
        <v>14</v>
      </c>
      <c r="C16" s="11" t="s">
        <v>8</v>
      </c>
      <c r="D16" s="12">
        <v>2.48</v>
      </c>
      <c r="E16" s="13">
        <f>D16*12*H10</f>
        <v>11448.671999999999</v>
      </c>
      <c r="F16" s="39"/>
    </row>
    <row r="17" spans="1:8">
      <c r="A17" s="14" t="s">
        <v>33</v>
      </c>
      <c r="B17" s="11" t="s">
        <v>107</v>
      </c>
      <c r="C17" s="11" t="s">
        <v>8</v>
      </c>
      <c r="D17" s="12">
        <v>0.49</v>
      </c>
      <c r="E17" s="13">
        <f>D17*12*H10</f>
        <v>2262.0360000000001</v>
      </c>
      <c r="F17" s="39"/>
    </row>
    <row r="18" spans="1:8" ht="25.5">
      <c r="A18" s="14" t="s">
        <v>15</v>
      </c>
      <c r="B18" s="11" t="s">
        <v>16</v>
      </c>
      <c r="C18" s="11" t="s">
        <v>8</v>
      </c>
      <c r="D18" s="12">
        <v>0.98</v>
      </c>
      <c r="E18" s="13">
        <f>D18*12*H10</f>
        <v>4524.0720000000001</v>
      </c>
      <c r="F18" s="39"/>
    </row>
    <row r="19" spans="1:8" ht="26.25" customHeight="1">
      <c r="A19" s="14" t="s">
        <v>95</v>
      </c>
      <c r="B19" s="11" t="s">
        <v>16</v>
      </c>
      <c r="C19" s="11" t="s">
        <v>8</v>
      </c>
      <c r="D19" s="12">
        <v>1.69</v>
      </c>
      <c r="E19" s="141">
        <f>D19*12*H10</f>
        <v>7801.7160000000003</v>
      </c>
      <c r="F19" s="39"/>
      <c r="G19" s="116"/>
    </row>
    <row r="20" spans="1:8" ht="25.5">
      <c r="A20" s="14" t="s">
        <v>18</v>
      </c>
      <c r="B20" s="11" t="s">
        <v>16</v>
      </c>
      <c r="C20" s="11" t="s">
        <v>8</v>
      </c>
      <c r="D20" s="11">
        <v>0.35</v>
      </c>
      <c r="E20" s="13">
        <f>D20*12*H10</f>
        <v>1615.7399999999998</v>
      </c>
      <c r="F20" s="39"/>
      <c r="G20" s="116"/>
    </row>
    <row r="21" spans="1:8" ht="25.5">
      <c r="A21" s="14" t="s">
        <v>19</v>
      </c>
      <c r="B21" s="11" t="s">
        <v>14</v>
      </c>
      <c r="C21" s="11" t="s">
        <v>8</v>
      </c>
      <c r="D21" s="11">
        <v>1.61</v>
      </c>
      <c r="E21" s="13">
        <f>D21*12*H10</f>
        <v>7432.4039999999995</v>
      </c>
      <c r="F21" s="39"/>
      <c r="G21" s="116"/>
    </row>
    <row r="22" spans="1:8" ht="25.5">
      <c r="A22" s="21" t="s">
        <v>133</v>
      </c>
      <c r="B22" s="22"/>
      <c r="C22" s="22" t="s">
        <v>124</v>
      </c>
      <c r="D22" s="22"/>
      <c r="E22" s="23">
        <v>3600</v>
      </c>
      <c r="F22" s="39"/>
      <c r="G22" s="116"/>
    </row>
    <row r="23" spans="1:8" ht="19.5" thickBot="1">
      <c r="A23" s="16" t="s">
        <v>32</v>
      </c>
      <c r="B23" s="17"/>
      <c r="C23" s="17"/>
      <c r="D23" s="18"/>
      <c r="E23" s="115">
        <f>SUM(E12:E22)</f>
        <v>75938.59199999999</v>
      </c>
      <c r="F23" s="40"/>
      <c r="G23" s="116"/>
    </row>
    <row r="24" spans="1:8">
      <c r="A24" s="5"/>
      <c r="B24" s="5"/>
      <c r="C24" s="5"/>
      <c r="D24" s="5"/>
      <c r="E24" s="6"/>
      <c r="F24" s="6"/>
    </row>
    <row r="25" spans="1:8" ht="29.25" customHeight="1">
      <c r="A25" s="230" t="s">
        <v>283</v>
      </c>
      <c r="B25" s="230"/>
      <c r="C25" s="230"/>
      <c r="D25" s="230"/>
      <c r="E25" s="230"/>
      <c r="F25" s="35"/>
    </row>
    <row r="26" spans="1:8">
      <c r="A26" s="138"/>
      <c r="B26" s="138"/>
      <c r="C26" s="138"/>
      <c r="D26" s="138"/>
      <c r="E26" s="139"/>
      <c r="F26" s="6"/>
    </row>
    <row r="27" spans="1:8" ht="29.25" customHeight="1">
      <c r="A27" s="230" t="s">
        <v>284</v>
      </c>
      <c r="B27" s="230"/>
      <c r="C27" s="230"/>
      <c r="D27" s="230"/>
      <c r="E27" s="230"/>
      <c r="F27" s="128"/>
      <c r="H27" s="116"/>
    </row>
    <row r="28" spans="1:8">
      <c r="A28" s="5"/>
      <c r="B28" s="5"/>
      <c r="C28" s="5"/>
      <c r="D28" s="5"/>
      <c r="E28" s="6"/>
      <c r="F28" s="6"/>
    </row>
    <row r="29" spans="1:8" ht="29.25" customHeight="1">
      <c r="A29" s="230" t="s">
        <v>99</v>
      </c>
      <c r="B29" s="230"/>
      <c r="C29" s="230"/>
      <c r="D29" s="230"/>
      <c r="E29" s="230"/>
      <c r="F29" s="128"/>
    </row>
    <row r="30" spans="1:8">
      <c r="A30" s="127"/>
      <c r="B30" s="127"/>
      <c r="C30" s="127"/>
      <c r="D30" s="127"/>
      <c r="E30" s="127"/>
      <c r="F30" s="128"/>
    </row>
    <row r="31" spans="1:8" ht="28.5" customHeight="1">
      <c r="A31" s="230" t="s">
        <v>21</v>
      </c>
      <c r="B31" s="230"/>
      <c r="C31" s="230"/>
      <c r="D31" s="230"/>
      <c r="E31" s="230"/>
      <c r="F31" s="127"/>
    </row>
    <row r="32" spans="1:8">
      <c r="A32" s="5"/>
      <c r="B32" s="5"/>
      <c r="C32" s="5"/>
      <c r="D32" s="5"/>
      <c r="E32" s="6"/>
      <c r="F32" s="6"/>
    </row>
    <row r="33" spans="1:6">
      <c r="A33" s="5"/>
      <c r="B33" s="5"/>
      <c r="C33" s="5"/>
      <c r="D33" s="5"/>
      <c r="E33" s="6"/>
      <c r="F33" s="6"/>
    </row>
    <row r="34" spans="1:6">
      <c r="A34" s="236" t="s">
        <v>22</v>
      </c>
      <c r="B34" s="236"/>
      <c r="C34" s="236"/>
      <c r="D34" s="236"/>
      <c r="E34" s="236"/>
      <c r="F34" s="37"/>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19.xml><?xml version="1.0" encoding="utf-8"?>
<worksheet xmlns="http://schemas.openxmlformats.org/spreadsheetml/2006/main" xmlns:r="http://schemas.openxmlformats.org/officeDocument/2006/relationships">
  <dimension ref="A1:H47"/>
  <sheetViews>
    <sheetView topLeftCell="A15" workbookViewId="0">
      <selection activeCell="E19" sqref="E19"/>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70"/>
    </row>
    <row r="2" spans="1:8" ht="36" customHeight="1">
      <c r="A2" s="232" t="s">
        <v>1</v>
      </c>
      <c r="B2" s="232"/>
      <c r="C2" s="232"/>
      <c r="D2" s="232"/>
      <c r="E2" s="232"/>
      <c r="F2" s="171"/>
    </row>
    <row r="3" spans="1:8">
      <c r="A3" s="1"/>
      <c r="B3" s="1"/>
      <c r="C3" s="1"/>
      <c r="D3" s="1"/>
      <c r="E3" s="2"/>
      <c r="F3" s="2"/>
    </row>
    <row r="4" spans="1:8" ht="15" customHeight="1">
      <c r="A4" s="167" t="s">
        <v>2</v>
      </c>
      <c r="B4" s="1"/>
      <c r="C4" s="1"/>
      <c r="D4" s="233" t="s">
        <v>220</v>
      </c>
      <c r="E4" s="233"/>
      <c r="F4" s="172"/>
    </row>
    <row r="5" spans="1:8">
      <c r="A5" s="1"/>
      <c r="B5" s="1"/>
      <c r="C5" s="1"/>
      <c r="D5" s="1"/>
      <c r="E5" s="2"/>
      <c r="F5" s="2"/>
    </row>
    <row r="6" spans="1:8">
      <c r="A6" s="1"/>
      <c r="B6" s="1"/>
      <c r="C6" s="1"/>
      <c r="D6" s="1"/>
      <c r="E6" s="2"/>
      <c r="F6" s="2"/>
    </row>
    <row r="7" spans="1:8" ht="88.5" customHeight="1">
      <c r="A7" s="230" t="s">
        <v>139</v>
      </c>
      <c r="B7" s="230"/>
      <c r="C7" s="230"/>
      <c r="D7" s="230"/>
      <c r="E7" s="230"/>
      <c r="F7" s="167"/>
    </row>
    <row r="8" spans="1:8">
      <c r="A8" s="3"/>
      <c r="B8" s="3"/>
      <c r="C8" s="3"/>
      <c r="D8" s="3"/>
      <c r="E8" s="4"/>
      <c r="F8" s="4"/>
    </row>
    <row r="9" spans="1:8" ht="45.75" customHeight="1">
      <c r="A9" s="230" t="s">
        <v>116</v>
      </c>
      <c r="B9" s="230"/>
      <c r="C9" s="230"/>
      <c r="D9" s="230"/>
      <c r="E9" s="230"/>
      <c r="F9" s="167"/>
    </row>
    <row r="10" spans="1:8" ht="15.75" thickBot="1">
      <c r="A10" s="5"/>
      <c r="B10" s="5"/>
      <c r="C10" s="5"/>
      <c r="D10" s="5"/>
      <c r="E10" s="6"/>
      <c r="F10" s="6"/>
      <c r="H10">
        <v>1015</v>
      </c>
    </row>
    <row r="11" spans="1:8" ht="84.75" customHeight="1">
      <c r="A11" s="129" t="s">
        <v>3</v>
      </c>
      <c r="B11" s="130" t="s">
        <v>4</v>
      </c>
      <c r="C11" s="130" t="s">
        <v>5</v>
      </c>
      <c r="D11" s="131" t="s">
        <v>6</v>
      </c>
      <c r="E11" s="132" t="s">
        <v>7</v>
      </c>
      <c r="F11" s="38"/>
    </row>
    <row r="12" spans="1:8" ht="48">
      <c r="A12" s="174" t="s">
        <v>113</v>
      </c>
      <c r="B12" s="12" t="s">
        <v>114</v>
      </c>
      <c r="C12" s="11" t="s">
        <v>8</v>
      </c>
      <c r="D12" s="15">
        <v>0.8</v>
      </c>
      <c r="E12" s="175">
        <f>D12*7*$H$10</f>
        <v>5684.0000000000009</v>
      </c>
      <c r="F12" s="38"/>
    </row>
    <row r="13" spans="1:8" ht="48">
      <c r="A13" s="174" t="s">
        <v>128</v>
      </c>
      <c r="B13" s="12" t="s">
        <v>114</v>
      </c>
      <c r="C13" s="11" t="s">
        <v>8</v>
      </c>
      <c r="D13" s="15">
        <v>0.93</v>
      </c>
      <c r="E13" s="175">
        <f t="shared" ref="E13:E23" si="0">D13*7*$H$10</f>
        <v>6607.6500000000005</v>
      </c>
      <c r="F13" s="38"/>
    </row>
    <row r="14" spans="1:8" ht="38.25">
      <c r="A14" s="14" t="s">
        <v>118</v>
      </c>
      <c r="B14" s="11" t="s">
        <v>107</v>
      </c>
      <c r="C14" s="11" t="s">
        <v>10</v>
      </c>
      <c r="D14" s="12">
        <v>0.49</v>
      </c>
      <c r="E14" s="175">
        <f t="shared" si="0"/>
        <v>3481.45</v>
      </c>
      <c r="F14" s="39"/>
    </row>
    <row r="15" spans="1:8" ht="38.25">
      <c r="A15" s="14" t="s">
        <v>119</v>
      </c>
      <c r="B15" s="11" t="s">
        <v>107</v>
      </c>
      <c r="C15" s="11" t="s">
        <v>8</v>
      </c>
      <c r="D15" s="12">
        <v>1.04</v>
      </c>
      <c r="E15" s="175">
        <f t="shared" si="0"/>
        <v>7389.2</v>
      </c>
      <c r="F15" s="39"/>
    </row>
    <row r="16" spans="1:8" ht="51">
      <c r="A16" s="14" t="s">
        <v>11</v>
      </c>
      <c r="B16" s="11" t="s">
        <v>107</v>
      </c>
      <c r="C16" s="11" t="s">
        <v>12</v>
      </c>
      <c r="D16" s="12">
        <v>0.09</v>
      </c>
      <c r="E16" s="175">
        <f t="shared" si="0"/>
        <v>639.45000000000005</v>
      </c>
      <c r="F16" s="39"/>
    </row>
    <row r="17" spans="1:8" ht="29.25" customHeight="1">
      <c r="A17" s="14" t="s">
        <v>13</v>
      </c>
      <c r="B17" s="11" t="s">
        <v>107</v>
      </c>
      <c r="C17" s="11" t="s">
        <v>8</v>
      </c>
      <c r="D17" s="11">
        <v>4.54</v>
      </c>
      <c r="E17" s="175">
        <f t="shared" si="0"/>
        <v>32256.7</v>
      </c>
      <c r="F17" s="39"/>
    </row>
    <row r="18" spans="1:8">
      <c r="A18" s="14" t="s">
        <v>29</v>
      </c>
      <c r="B18" s="11" t="s">
        <v>14</v>
      </c>
      <c r="C18" s="11" t="s">
        <v>8</v>
      </c>
      <c r="D18" s="12">
        <v>3.18</v>
      </c>
      <c r="E18" s="175">
        <f t="shared" si="0"/>
        <v>22593.9</v>
      </c>
      <c r="F18" s="39"/>
    </row>
    <row r="19" spans="1:8" s="195" customFormat="1">
      <c r="A19" s="14" t="s">
        <v>33</v>
      </c>
      <c r="B19" s="11" t="s">
        <v>107</v>
      </c>
      <c r="C19" s="11" t="s">
        <v>8</v>
      </c>
      <c r="D19" s="11">
        <v>0.09</v>
      </c>
      <c r="E19" s="175">
        <f t="shared" si="0"/>
        <v>639.45000000000005</v>
      </c>
      <c r="F19" s="194"/>
    </row>
    <row r="20" spans="1:8" ht="25.5">
      <c r="A20" s="14" t="s">
        <v>15</v>
      </c>
      <c r="B20" s="11" t="s">
        <v>16</v>
      </c>
      <c r="C20" s="11" t="s">
        <v>8</v>
      </c>
      <c r="D20" s="12">
        <v>0.98</v>
      </c>
      <c r="E20" s="175">
        <f t="shared" si="0"/>
        <v>6962.9</v>
      </c>
      <c r="F20" s="39"/>
    </row>
    <row r="21" spans="1:8" ht="25.5">
      <c r="A21" s="14" t="s">
        <v>17</v>
      </c>
      <c r="B21" s="11" t="s">
        <v>16</v>
      </c>
      <c r="C21" s="11" t="s">
        <v>8</v>
      </c>
      <c r="D21" s="12">
        <v>0.61</v>
      </c>
      <c r="E21" s="175">
        <f t="shared" si="0"/>
        <v>4334.0499999999993</v>
      </c>
      <c r="F21" s="39"/>
    </row>
    <row r="22" spans="1:8" ht="25.5">
      <c r="A22" s="14" t="s">
        <v>18</v>
      </c>
      <c r="B22" s="11" t="s">
        <v>16</v>
      </c>
      <c r="C22" s="11" t="s">
        <v>8</v>
      </c>
      <c r="D22" s="11">
        <v>0.35</v>
      </c>
      <c r="E22" s="175">
        <f t="shared" si="0"/>
        <v>2486.7499999999995</v>
      </c>
      <c r="F22" s="39"/>
    </row>
    <row r="23" spans="1:8" ht="25.5">
      <c r="A23" s="14" t="s">
        <v>19</v>
      </c>
      <c r="B23" s="11" t="s">
        <v>14</v>
      </c>
      <c r="C23" s="11" t="s">
        <v>8</v>
      </c>
      <c r="D23" s="11">
        <v>1.1499999999999999</v>
      </c>
      <c r="E23" s="175">
        <f t="shared" si="0"/>
        <v>8170.7499999999991</v>
      </c>
      <c r="F23" s="39"/>
    </row>
    <row r="24" spans="1:8">
      <c r="A24" s="21" t="s">
        <v>208</v>
      </c>
      <c r="B24" s="22"/>
      <c r="C24" s="22" t="s">
        <v>124</v>
      </c>
      <c r="D24" s="22"/>
      <c r="E24" s="184">
        <v>1135</v>
      </c>
      <c r="F24" s="39"/>
    </row>
    <row r="25" spans="1:8" ht="17.25" customHeight="1">
      <c r="A25" s="21" t="s">
        <v>285</v>
      </c>
      <c r="B25" s="22"/>
      <c r="C25" s="22" t="s">
        <v>124</v>
      </c>
      <c r="D25" s="22"/>
      <c r="E25" s="184">
        <v>10506</v>
      </c>
      <c r="F25" s="39"/>
    </row>
    <row r="26" spans="1:8">
      <c r="A26" s="21" t="s">
        <v>263</v>
      </c>
      <c r="B26" s="22"/>
      <c r="C26" s="22" t="s">
        <v>124</v>
      </c>
      <c r="D26" s="22"/>
      <c r="E26" s="184">
        <v>5168</v>
      </c>
      <c r="F26" s="39"/>
    </row>
    <row r="27" spans="1:8" ht="25.5">
      <c r="A27" s="21" t="s">
        <v>133</v>
      </c>
      <c r="B27" s="22"/>
      <c r="C27" s="22" t="s">
        <v>124</v>
      </c>
      <c r="D27" s="22"/>
      <c r="E27" s="184">
        <v>9000</v>
      </c>
      <c r="F27" s="39"/>
    </row>
    <row r="28" spans="1:8" ht="19.5" thickBot="1">
      <c r="A28" s="16" t="s">
        <v>32</v>
      </c>
      <c r="B28" s="17"/>
      <c r="C28" s="17"/>
      <c r="D28" s="18"/>
      <c r="E28" s="115">
        <f>SUM(E12:E27)</f>
        <v>127055.25</v>
      </c>
      <c r="F28" s="40"/>
    </row>
    <row r="29" spans="1:8">
      <c r="A29" s="5"/>
      <c r="B29" s="5"/>
      <c r="C29" s="5"/>
      <c r="D29" s="5"/>
      <c r="E29" s="6"/>
      <c r="F29" s="6"/>
    </row>
    <row r="30" spans="1:8" ht="29.25" customHeight="1">
      <c r="A30" s="230" t="s">
        <v>287</v>
      </c>
      <c r="B30" s="230"/>
      <c r="C30" s="230"/>
      <c r="D30" s="230"/>
      <c r="E30" s="230"/>
      <c r="F30" s="167"/>
    </row>
    <row r="31" spans="1:8">
      <c r="A31" s="138"/>
      <c r="B31" s="138"/>
      <c r="C31" s="138"/>
      <c r="D31" s="138"/>
      <c r="E31" s="139"/>
      <c r="F31" s="6"/>
    </row>
    <row r="32" spans="1:8" ht="29.25" customHeight="1">
      <c r="A32" s="230" t="s">
        <v>286</v>
      </c>
      <c r="B32" s="230"/>
      <c r="C32" s="230"/>
      <c r="D32" s="230"/>
      <c r="E32" s="230"/>
      <c r="F32" s="168"/>
      <c r="H32" s="116"/>
    </row>
    <row r="33" spans="1:6">
      <c r="A33" s="138"/>
      <c r="B33" s="138"/>
      <c r="C33" s="138"/>
      <c r="D33" s="138"/>
      <c r="E33" s="139"/>
      <c r="F33" s="6"/>
    </row>
    <row r="34" spans="1:6" ht="29.25" customHeight="1">
      <c r="A34" s="230" t="s">
        <v>99</v>
      </c>
      <c r="B34" s="230"/>
      <c r="C34" s="230"/>
      <c r="D34" s="230"/>
      <c r="E34" s="230"/>
      <c r="F34" s="168"/>
    </row>
    <row r="35" spans="1:6">
      <c r="A35" s="167"/>
      <c r="B35" s="167"/>
      <c r="C35" s="167"/>
      <c r="D35" s="167"/>
      <c r="E35" s="167"/>
      <c r="F35" s="168"/>
    </row>
    <row r="36" spans="1:6" ht="28.5" customHeight="1">
      <c r="A36" s="230" t="s">
        <v>21</v>
      </c>
      <c r="B36" s="230"/>
      <c r="C36" s="230"/>
      <c r="D36" s="230"/>
      <c r="E36" s="230"/>
      <c r="F36" s="167"/>
    </row>
    <row r="37" spans="1:6">
      <c r="A37" s="5"/>
      <c r="B37" s="5"/>
      <c r="C37" s="5"/>
      <c r="D37" s="5"/>
      <c r="E37" s="6"/>
      <c r="F37" s="6"/>
    </row>
    <row r="38" spans="1:6">
      <c r="A38" s="5"/>
      <c r="B38" s="5"/>
      <c r="C38" s="5"/>
      <c r="D38" s="5"/>
      <c r="E38" s="6"/>
      <c r="F38" s="6"/>
    </row>
    <row r="39" spans="1:6">
      <c r="A39" s="236" t="s">
        <v>22</v>
      </c>
      <c r="B39" s="236"/>
      <c r="C39" s="236"/>
      <c r="D39" s="236"/>
      <c r="E39" s="236"/>
      <c r="F39" s="169"/>
    </row>
    <row r="40" spans="1:6">
      <c r="A40" s="5"/>
      <c r="B40" s="5"/>
      <c r="C40" s="5"/>
      <c r="D40" s="5"/>
      <c r="E40" s="6"/>
      <c r="F40" s="6"/>
    </row>
    <row r="41" spans="1:6">
      <c r="A41" s="5" t="s">
        <v>23</v>
      </c>
      <c r="B41" s="5" t="s">
        <v>178</v>
      </c>
      <c r="C41" s="5"/>
      <c r="D41" s="5"/>
      <c r="E41" s="6" t="s">
        <v>25</v>
      </c>
      <c r="F41" s="6"/>
    </row>
    <row r="42" spans="1:6">
      <c r="A42" s="5"/>
      <c r="B42" s="235" t="s">
        <v>179</v>
      </c>
      <c r="C42" s="235"/>
      <c r="D42" s="235"/>
      <c r="E42" s="6" t="s">
        <v>27</v>
      </c>
      <c r="F42" s="6"/>
    </row>
    <row r="43" spans="1:6">
      <c r="A43" s="5"/>
      <c r="B43" s="5"/>
      <c r="C43" s="5"/>
      <c r="D43" s="5"/>
      <c r="E43" s="6"/>
      <c r="F43" s="6"/>
    </row>
    <row r="44" spans="1:6">
      <c r="A44" s="5"/>
      <c r="B44" s="5"/>
      <c r="C44" s="5"/>
      <c r="D44" s="5"/>
      <c r="E44" s="6"/>
      <c r="F44" s="6"/>
    </row>
    <row r="45" spans="1:6">
      <c r="A45" s="5" t="s">
        <v>28</v>
      </c>
      <c r="B45" s="5" t="s">
        <v>24</v>
      </c>
      <c r="C45" s="5"/>
      <c r="D45" s="5"/>
      <c r="E45" s="6" t="s">
        <v>25</v>
      </c>
      <c r="F45" s="6"/>
    </row>
    <row r="46" spans="1:6">
      <c r="A46" s="5"/>
      <c r="B46" s="234" t="s">
        <v>26</v>
      </c>
      <c r="C46" s="234"/>
      <c r="D46" s="234"/>
      <c r="E46" s="6" t="s">
        <v>27</v>
      </c>
      <c r="F46" s="6"/>
    </row>
    <row r="47" spans="1:6">
      <c r="A47" s="5"/>
      <c r="B47" s="5"/>
      <c r="C47" s="5"/>
      <c r="D47" s="5"/>
      <c r="E47" s="6"/>
      <c r="F47" s="6"/>
    </row>
  </sheetData>
  <mergeCells count="12">
    <mergeCell ref="B46:D46"/>
    <mergeCell ref="A1:E1"/>
    <mergeCell ref="A2:E2"/>
    <mergeCell ref="D4:E4"/>
    <mergeCell ref="A7:E7"/>
    <mergeCell ref="A9:E9"/>
    <mergeCell ref="A30:E30"/>
    <mergeCell ref="A32:E32"/>
    <mergeCell ref="A34:E34"/>
    <mergeCell ref="A36:E36"/>
    <mergeCell ref="A39:E39"/>
    <mergeCell ref="B42:D42"/>
  </mergeCells>
  <pageMargins left="0.24" right="0.21" top="0.4" bottom="0.32" header="0.3" footer="0.24"/>
  <pageSetup paperSize="9" orientation="portrait" r:id="rId1"/>
</worksheet>
</file>

<file path=xl/worksheets/sheet2.xml><?xml version="1.0" encoding="utf-8"?>
<worksheet xmlns="http://schemas.openxmlformats.org/spreadsheetml/2006/main" xmlns:r="http://schemas.openxmlformats.org/officeDocument/2006/relationships">
  <dimension ref="A1:J44"/>
  <sheetViews>
    <sheetView topLeftCell="A16" workbookViewId="0">
      <selection activeCell="E12" sqref="E12"/>
    </sheetView>
  </sheetViews>
  <sheetFormatPr defaultRowHeight="15"/>
  <cols>
    <col min="1" max="1" width="30.140625" customWidth="1"/>
    <col min="2" max="2" width="19.570312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c r="A4" s="25" t="s">
        <v>2</v>
      </c>
      <c r="B4" s="1"/>
      <c r="C4" s="1"/>
      <c r="D4" s="233" t="s">
        <v>220</v>
      </c>
      <c r="E4" s="233"/>
    </row>
    <row r="5" spans="1:7">
      <c r="A5" s="1"/>
      <c r="B5" s="1"/>
      <c r="C5" s="1"/>
      <c r="D5" s="1"/>
      <c r="E5" s="2"/>
    </row>
    <row r="6" spans="1:7">
      <c r="A6" s="1"/>
      <c r="B6" s="1"/>
      <c r="C6" s="1"/>
      <c r="D6" s="1"/>
      <c r="E6" s="2"/>
    </row>
    <row r="7" spans="1:7" ht="92.25" customHeight="1">
      <c r="A7" s="230" t="s">
        <v>216</v>
      </c>
      <c r="B7" s="230"/>
      <c r="C7" s="230"/>
      <c r="D7" s="230"/>
      <c r="E7" s="230"/>
    </row>
    <row r="8" spans="1:7">
      <c r="A8" s="3"/>
      <c r="B8" s="3"/>
      <c r="C8" s="3"/>
      <c r="D8" s="3"/>
      <c r="E8" s="4"/>
    </row>
    <row r="9" spans="1:7" ht="45.75" customHeight="1">
      <c r="A9" s="230" t="s">
        <v>30</v>
      </c>
      <c r="B9" s="230"/>
      <c r="C9" s="230"/>
      <c r="D9" s="230"/>
      <c r="E9" s="230"/>
    </row>
    <row r="10" spans="1:7" ht="15.75" thickBot="1">
      <c r="A10" s="5"/>
      <c r="B10" s="5"/>
      <c r="C10" s="5"/>
      <c r="D10" s="5"/>
      <c r="E10" s="6"/>
      <c r="G10">
        <v>489</v>
      </c>
    </row>
    <row r="11" spans="1:7" ht="84" customHeight="1">
      <c r="A11" s="129" t="s">
        <v>3</v>
      </c>
      <c r="B11" s="130" t="s">
        <v>4</v>
      </c>
      <c r="C11" s="130" t="s">
        <v>5</v>
      </c>
      <c r="D11" s="131" t="s">
        <v>6</v>
      </c>
      <c r="E11" s="132" t="s">
        <v>7</v>
      </c>
    </row>
    <row r="12" spans="1:7" ht="48">
      <c r="A12" s="174" t="s">
        <v>113</v>
      </c>
      <c r="B12" s="12" t="s">
        <v>114</v>
      </c>
      <c r="C12" s="11" t="s">
        <v>8</v>
      </c>
      <c r="D12" s="15">
        <v>0.4</v>
      </c>
      <c r="E12" s="13">
        <f>D12*$G$10*12</f>
        <v>2347.2000000000003</v>
      </c>
    </row>
    <row r="13" spans="1:7" ht="60">
      <c r="A13" s="174" t="s">
        <v>115</v>
      </c>
      <c r="B13" s="12" t="s">
        <v>114</v>
      </c>
      <c r="C13" s="11" t="s">
        <v>8</v>
      </c>
      <c r="D13" s="15">
        <v>0.52</v>
      </c>
      <c r="E13" s="13">
        <f t="shared" ref="E13:E22" si="0">D13*$G$10*12</f>
        <v>3051.36</v>
      </c>
    </row>
    <row r="14" spans="1:7" ht="51">
      <c r="A14" s="14" t="s">
        <v>9</v>
      </c>
      <c r="B14" s="11" t="s">
        <v>107</v>
      </c>
      <c r="C14" s="11" t="s">
        <v>10</v>
      </c>
      <c r="D14" s="12">
        <v>1.23</v>
      </c>
      <c r="E14" s="13">
        <f t="shared" si="0"/>
        <v>7217.64</v>
      </c>
    </row>
    <row r="15" spans="1:7" ht="51">
      <c r="A15" s="14" t="s">
        <v>34</v>
      </c>
      <c r="B15" s="12" t="s">
        <v>114</v>
      </c>
      <c r="C15" s="11" t="s">
        <v>8</v>
      </c>
      <c r="D15" s="12">
        <v>0.6</v>
      </c>
      <c r="E15" s="13">
        <f t="shared" si="0"/>
        <v>3520.7999999999997</v>
      </c>
    </row>
    <row r="16" spans="1:7" ht="51">
      <c r="A16" s="14" t="s">
        <v>11</v>
      </c>
      <c r="B16" s="11" t="s">
        <v>107</v>
      </c>
      <c r="C16" s="11" t="s">
        <v>12</v>
      </c>
      <c r="D16" s="12">
        <v>7.0000000000000007E-2</v>
      </c>
      <c r="E16" s="13">
        <f t="shared" si="0"/>
        <v>410.76000000000005</v>
      </c>
    </row>
    <row r="17" spans="1:10" ht="30.75" customHeight="1">
      <c r="A17" s="14" t="s">
        <v>13</v>
      </c>
      <c r="B17" s="11" t="s">
        <v>107</v>
      </c>
      <c r="C17" s="11" t="s">
        <v>8</v>
      </c>
      <c r="D17" s="11">
        <v>9.0299999999999994</v>
      </c>
      <c r="E17" s="13">
        <f t="shared" si="0"/>
        <v>52988.04</v>
      </c>
    </row>
    <row r="18" spans="1:10">
      <c r="A18" s="14" t="s">
        <v>29</v>
      </c>
      <c r="B18" s="11" t="s">
        <v>14</v>
      </c>
      <c r="C18" s="11" t="s">
        <v>8</v>
      </c>
      <c r="D18" s="12">
        <v>3.18</v>
      </c>
      <c r="E18" s="13">
        <f t="shared" si="0"/>
        <v>18660.239999999998</v>
      </c>
    </row>
    <row r="19" spans="1:10" ht="25.5">
      <c r="A19" s="14" t="s">
        <v>15</v>
      </c>
      <c r="B19" s="11" t="s">
        <v>16</v>
      </c>
      <c r="C19" s="11" t="s">
        <v>8</v>
      </c>
      <c r="D19" s="12">
        <v>0.98</v>
      </c>
      <c r="E19" s="13">
        <f t="shared" si="0"/>
        <v>5750.6399999999994</v>
      </c>
    </row>
    <row r="20" spans="1:10" ht="25.5">
      <c r="A20" s="14" t="s">
        <v>75</v>
      </c>
      <c r="B20" s="11" t="s">
        <v>16</v>
      </c>
      <c r="C20" s="11" t="s">
        <v>8</v>
      </c>
      <c r="D20" s="15">
        <v>1.75</v>
      </c>
      <c r="E20" s="13">
        <f t="shared" si="0"/>
        <v>10269</v>
      </c>
    </row>
    <row r="21" spans="1:10" ht="25.5">
      <c r="A21" s="14" t="s">
        <v>18</v>
      </c>
      <c r="B21" s="11" t="s">
        <v>16</v>
      </c>
      <c r="C21" s="11" t="s">
        <v>8</v>
      </c>
      <c r="D21" s="11">
        <v>0.35</v>
      </c>
      <c r="E21" s="13">
        <f t="shared" si="0"/>
        <v>2053.7999999999997</v>
      </c>
    </row>
    <row r="22" spans="1:10" ht="25.5">
      <c r="A22" s="14" t="s">
        <v>19</v>
      </c>
      <c r="B22" s="11" t="s">
        <v>14</v>
      </c>
      <c r="C22" s="11" t="s">
        <v>8</v>
      </c>
      <c r="D22" s="11">
        <v>0.67</v>
      </c>
      <c r="E22" s="13">
        <f t="shared" si="0"/>
        <v>3931.56</v>
      </c>
      <c r="J22" s="116"/>
    </row>
    <row r="23" spans="1:10" ht="19.5" thickBot="1">
      <c r="A23" s="16" t="s">
        <v>20</v>
      </c>
      <c r="B23" s="17"/>
      <c r="C23" s="17"/>
      <c r="D23" s="18"/>
      <c r="E23" s="19">
        <f>SUM(E12:E22)</f>
        <v>110201.04000000001</v>
      </c>
    </row>
    <row r="24" spans="1:10">
      <c r="A24" s="5"/>
      <c r="B24" s="5"/>
      <c r="C24" s="5"/>
      <c r="D24" s="5"/>
      <c r="E24" s="6"/>
    </row>
    <row r="25" spans="1:10" ht="36.75" customHeight="1">
      <c r="A25" s="230" t="s">
        <v>236</v>
      </c>
      <c r="B25" s="230"/>
      <c r="C25" s="230"/>
      <c r="D25" s="230"/>
      <c r="E25" s="230"/>
    </row>
    <row r="26" spans="1:10">
      <c r="A26" s="138"/>
      <c r="B26" s="138"/>
      <c r="C26" s="138"/>
      <c r="D26" s="138"/>
      <c r="E26" s="139"/>
    </row>
    <row r="27" spans="1:10" ht="33" customHeight="1">
      <c r="A27" s="230" t="s">
        <v>237</v>
      </c>
      <c r="B27" s="230"/>
      <c r="C27" s="230"/>
      <c r="D27" s="230"/>
      <c r="E27" s="230"/>
    </row>
    <row r="28" spans="1:10">
      <c r="A28" s="140"/>
      <c r="B28" s="140"/>
      <c r="C28" s="140"/>
      <c r="D28" s="140"/>
      <c r="E28" s="140"/>
    </row>
    <row r="29" spans="1:10" ht="14.25" customHeight="1">
      <c r="A29" s="230" t="s">
        <v>99</v>
      </c>
      <c r="B29" s="230"/>
      <c r="C29" s="230"/>
      <c r="D29" s="230"/>
      <c r="E29" s="230"/>
    </row>
    <row r="30" spans="1:10">
      <c r="A30" s="5"/>
      <c r="B30" s="5"/>
      <c r="C30" s="5"/>
      <c r="D30" s="5"/>
      <c r="E30" s="6"/>
    </row>
    <row r="31" spans="1:10">
      <c r="A31" s="235" t="s">
        <v>46</v>
      </c>
      <c r="B31" s="235"/>
      <c r="C31" s="235"/>
      <c r="D31" s="235"/>
      <c r="E31" s="235"/>
    </row>
    <row r="32" spans="1:10">
      <c r="A32" s="5"/>
      <c r="B32" s="5"/>
      <c r="C32" s="5"/>
      <c r="D32" s="5"/>
      <c r="E32" s="6"/>
    </row>
    <row r="33" spans="1:5" ht="28.5" customHeight="1">
      <c r="A33" s="230" t="s">
        <v>21</v>
      </c>
      <c r="B33" s="230"/>
      <c r="C33" s="230"/>
      <c r="D33" s="230"/>
      <c r="E33" s="230"/>
    </row>
    <row r="34" spans="1:5">
      <c r="A34" s="5"/>
      <c r="B34" s="5"/>
      <c r="C34" s="5"/>
      <c r="D34" s="5"/>
      <c r="E34" s="6"/>
    </row>
    <row r="35" spans="1:5">
      <c r="A35" s="5"/>
      <c r="B35" s="5"/>
      <c r="C35" s="5"/>
      <c r="D35" s="5"/>
      <c r="E35" s="6"/>
    </row>
    <row r="36" spans="1:5">
      <c r="A36" s="236" t="s">
        <v>22</v>
      </c>
      <c r="B36" s="236"/>
      <c r="C36" s="236"/>
      <c r="D36" s="236"/>
      <c r="E36" s="236"/>
    </row>
    <row r="37" spans="1:5">
      <c r="A37" s="5"/>
      <c r="B37" s="5"/>
      <c r="C37" s="5"/>
      <c r="D37" s="5"/>
      <c r="E37" s="6"/>
    </row>
    <row r="38" spans="1:5">
      <c r="A38" s="5" t="s">
        <v>23</v>
      </c>
      <c r="B38" s="5" t="s">
        <v>178</v>
      </c>
      <c r="C38" s="5"/>
      <c r="D38" s="5"/>
      <c r="E38" s="6" t="s">
        <v>25</v>
      </c>
    </row>
    <row r="39" spans="1:5">
      <c r="A39" s="5"/>
      <c r="B39" s="235" t="s">
        <v>179</v>
      </c>
      <c r="C39" s="235"/>
      <c r="D39" s="235"/>
      <c r="E39" s="6" t="s">
        <v>27</v>
      </c>
    </row>
    <row r="40" spans="1:5">
      <c r="A40" s="5"/>
      <c r="B40" s="5"/>
      <c r="C40" s="5"/>
      <c r="D40" s="5"/>
      <c r="E40" s="6"/>
    </row>
    <row r="41" spans="1:5">
      <c r="A41" s="5"/>
      <c r="B41" s="5"/>
      <c r="C41" s="5"/>
      <c r="D41" s="5"/>
      <c r="E41" s="6"/>
    </row>
    <row r="42" spans="1:5">
      <c r="A42" s="5" t="s">
        <v>28</v>
      </c>
      <c r="B42" s="5" t="s">
        <v>24</v>
      </c>
      <c r="C42" s="5"/>
      <c r="D42" s="5"/>
      <c r="E42" s="6" t="s">
        <v>25</v>
      </c>
    </row>
    <row r="43" spans="1:5">
      <c r="A43" s="5"/>
      <c r="B43" s="234" t="s">
        <v>26</v>
      </c>
      <c r="C43" s="234"/>
      <c r="D43" s="234"/>
      <c r="E43" s="6" t="s">
        <v>27</v>
      </c>
    </row>
    <row r="44" spans="1:5">
      <c r="A44" s="5"/>
      <c r="B44" s="5"/>
      <c r="C44" s="5"/>
      <c r="D44" s="5"/>
      <c r="E44" s="6"/>
    </row>
  </sheetData>
  <mergeCells count="13">
    <mergeCell ref="B43:D43"/>
    <mergeCell ref="A1:E1"/>
    <mergeCell ref="A2:E2"/>
    <mergeCell ref="D4:E4"/>
    <mergeCell ref="A7:E7"/>
    <mergeCell ref="A9:E9"/>
    <mergeCell ref="A25:E25"/>
    <mergeCell ref="A29:E29"/>
    <mergeCell ref="A31:E31"/>
    <mergeCell ref="A33:E33"/>
    <mergeCell ref="A36:E36"/>
    <mergeCell ref="B39:D39"/>
    <mergeCell ref="A27:E27"/>
  </mergeCells>
  <pageMargins left="0.24" right="0.21" top="0.24" bottom="0.22" header="0.16" footer="0.16"/>
  <pageSetup paperSize="9" orientation="portrait" r:id="rId1"/>
</worksheet>
</file>

<file path=xl/worksheets/sheet20.xml><?xml version="1.0" encoding="utf-8"?>
<worksheet xmlns="http://schemas.openxmlformats.org/spreadsheetml/2006/main" xmlns:r="http://schemas.openxmlformats.org/officeDocument/2006/relationships">
  <dimension ref="A1:H41"/>
  <sheetViews>
    <sheetView topLeftCell="A15" workbookViewId="0">
      <selection activeCell="G31" sqref="G3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1.28515625" style="20" customWidth="1"/>
    <col min="8" max="8" width="9.140625" customWidth="1"/>
  </cols>
  <sheetData>
    <row r="1" spans="1:8" ht="15.75">
      <c r="A1" s="231" t="s">
        <v>0</v>
      </c>
      <c r="B1" s="231"/>
      <c r="C1" s="231"/>
      <c r="D1" s="231"/>
      <c r="E1" s="231"/>
      <c r="F1" s="44"/>
    </row>
    <row r="2" spans="1:8" ht="36" customHeight="1">
      <c r="A2" s="232" t="s">
        <v>1</v>
      </c>
      <c r="B2" s="232"/>
      <c r="C2" s="232"/>
      <c r="D2" s="232"/>
      <c r="E2" s="232"/>
      <c r="F2" s="45"/>
    </row>
    <row r="3" spans="1:8">
      <c r="A3" s="1"/>
      <c r="B3" s="1"/>
      <c r="C3" s="1"/>
      <c r="D3" s="1"/>
      <c r="E3" s="2"/>
      <c r="F3" s="2"/>
    </row>
    <row r="4" spans="1:8" ht="15" customHeight="1">
      <c r="A4" s="41" t="s">
        <v>2</v>
      </c>
      <c r="B4" s="1"/>
      <c r="C4" s="1"/>
      <c r="D4" s="233" t="s">
        <v>220</v>
      </c>
      <c r="E4" s="233"/>
      <c r="F4" s="46"/>
    </row>
    <row r="5" spans="1:8">
      <c r="A5" s="1"/>
      <c r="B5" s="1"/>
      <c r="C5" s="1"/>
      <c r="D5" s="1"/>
      <c r="E5" s="2"/>
      <c r="F5" s="2"/>
    </row>
    <row r="6" spans="1:8">
      <c r="A6" s="1"/>
      <c r="B6" s="1"/>
      <c r="C6" s="1"/>
      <c r="D6" s="1"/>
      <c r="E6" s="2"/>
      <c r="F6" s="2"/>
    </row>
    <row r="7" spans="1:8" ht="90" customHeight="1">
      <c r="A7" s="230" t="s">
        <v>157</v>
      </c>
      <c r="B7" s="230"/>
      <c r="C7" s="230"/>
      <c r="D7" s="230"/>
      <c r="E7" s="230"/>
      <c r="F7" s="41"/>
    </row>
    <row r="8" spans="1:8">
      <c r="A8" s="3"/>
      <c r="B8" s="3"/>
      <c r="C8" s="3"/>
      <c r="D8" s="3"/>
      <c r="E8" s="4"/>
      <c r="F8" s="4"/>
    </row>
    <row r="9" spans="1:8" ht="45.75" customHeight="1">
      <c r="A9" s="230" t="s">
        <v>47</v>
      </c>
      <c r="B9" s="230"/>
      <c r="C9" s="230"/>
      <c r="D9" s="230"/>
      <c r="E9" s="230"/>
      <c r="F9" s="41"/>
    </row>
    <row r="10" spans="1:8" ht="15.75" thickBot="1">
      <c r="A10" s="5"/>
      <c r="B10" s="5"/>
      <c r="C10" s="5"/>
      <c r="D10" s="5"/>
      <c r="E10" s="6"/>
      <c r="F10" s="6"/>
      <c r="H10">
        <v>331.8</v>
      </c>
    </row>
    <row r="11" spans="1:8" ht="84.75" customHeight="1">
      <c r="A11" s="129" t="s">
        <v>3</v>
      </c>
      <c r="B11" s="130" t="s">
        <v>4</v>
      </c>
      <c r="C11" s="130" t="s">
        <v>5</v>
      </c>
      <c r="D11" s="131" t="s">
        <v>6</v>
      </c>
      <c r="E11" s="132" t="s">
        <v>7</v>
      </c>
      <c r="F11" s="38"/>
    </row>
    <row r="12" spans="1:8" ht="51">
      <c r="A12" s="14" t="s">
        <v>9</v>
      </c>
      <c r="B12" s="11" t="s">
        <v>107</v>
      </c>
      <c r="C12" s="11" t="s">
        <v>10</v>
      </c>
      <c r="D12" s="12">
        <v>0.17</v>
      </c>
      <c r="E12" s="13">
        <v>1500</v>
      </c>
      <c r="F12" s="39">
        <f>D12*12*H10</f>
        <v>676.87200000000007</v>
      </c>
      <c r="G12" s="116">
        <f>E12-F12</f>
        <v>823.12799999999993</v>
      </c>
    </row>
    <row r="13" spans="1:8" ht="51">
      <c r="A13" s="14" t="s">
        <v>34</v>
      </c>
      <c r="B13" s="11" t="s">
        <v>14</v>
      </c>
      <c r="C13" s="11" t="s">
        <v>8</v>
      </c>
      <c r="D13" s="12">
        <v>0.55000000000000004</v>
      </c>
      <c r="E13" s="13">
        <f>D13*12*H10</f>
        <v>2189.88</v>
      </c>
      <c r="F13" s="39"/>
      <c r="G13" s="116"/>
    </row>
    <row r="14" spans="1:8" ht="51">
      <c r="A14" s="14" t="s">
        <v>11</v>
      </c>
      <c r="B14" s="11" t="s">
        <v>107</v>
      </c>
      <c r="C14" s="11" t="s">
        <v>12</v>
      </c>
      <c r="D14" s="12">
        <v>0.4</v>
      </c>
      <c r="E14" s="13">
        <v>1885.7</v>
      </c>
      <c r="F14" s="39">
        <f>D14*12*H10</f>
        <v>1592.6400000000003</v>
      </c>
      <c r="G14" s="116">
        <f>E14-F14</f>
        <v>293.05999999999972</v>
      </c>
    </row>
    <row r="15" spans="1:8" ht="25.5">
      <c r="A15" s="14" t="s">
        <v>13</v>
      </c>
      <c r="B15" s="11" t="s">
        <v>107</v>
      </c>
      <c r="C15" s="11" t="s">
        <v>8</v>
      </c>
      <c r="D15" s="11">
        <v>7.41</v>
      </c>
      <c r="E15" s="13">
        <f>D15*12*H10</f>
        <v>29503.656000000003</v>
      </c>
      <c r="F15" s="39"/>
      <c r="G15" s="116"/>
    </row>
    <row r="16" spans="1:8">
      <c r="A16" s="14" t="s">
        <v>29</v>
      </c>
      <c r="B16" s="11" t="s">
        <v>14</v>
      </c>
      <c r="C16" s="11" t="s">
        <v>8</v>
      </c>
      <c r="D16" s="12">
        <v>2.2200000000000002</v>
      </c>
      <c r="E16" s="13">
        <f>D16*12*H10</f>
        <v>8839.152</v>
      </c>
      <c r="F16" s="39"/>
      <c r="G16" s="116"/>
    </row>
    <row r="17" spans="1:7">
      <c r="A17" s="14" t="s">
        <v>33</v>
      </c>
      <c r="B17" s="11" t="s">
        <v>107</v>
      </c>
      <c r="C17" s="11" t="s">
        <v>8</v>
      </c>
      <c r="D17" s="12">
        <v>0.2</v>
      </c>
      <c r="E17" s="13">
        <f>D17*12*H10</f>
        <v>796.32000000000016</v>
      </c>
      <c r="F17" s="39"/>
      <c r="G17" s="116"/>
    </row>
    <row r="18" spans="1:7" ht="25.5">
      <c r="A18" s="14" t="s">
        <v>15</v>
      </c>
      <c r="B18" s="11" t="s">
        <v>16</v>
      </c>
      <c r="C18" s="11" t="s">
        <v>8</v>
      </c>
      <c r="D18" s="12">
        <v>0.98</v>
      </c>
      <c r="E18" s="13">
        <f>D18*12*H10</f>
        <v>3901.9679999999998</v>
      </c>
      <c r="F18" s="39"/>
      <c r="G18" s="116"/>
    </row>
    <row r="19" spans="1:7" ht="25.5">
      <c r="A19" s="14" t="s">
        <v>95</v>
      </c>
      <c r="B19" s="11" t="s">
        <v>16</v>
      </c>
      <c r="C19" s="11" t="s">
        <v>8</v>
      </c>
      <c r="D19" s="12">
        <v>1.75</v>
      </c>
      <c r="E19" s="141">
        <f>D19*12*H10</f>
        <v>6967.8</v>
      </c>
      <c r="F19" s="39"/>
      <c r="G19" s="116"/>
    </row>
    <row r="20" spans="1:7" ht="25.5">
      <c r="A20" s="14" t="s">
        <v>18</v>
      </c>
      <c r="B20" s="11" t="s">
        <v>16</v>
      </c>
      <c r="C20" s="11" t="s">
        <v>8</v>
      </c>
      <c r="D20" s="11">
        <v>0.35</v>
      </c>
      <c r="E20" s="13">
        <f>D20*12*H10</f>
        <v>1393.5599999999997</v>
      </c>
      <c r="F20" s="39"/>
    </row>
    <row r="21" spans="1:7" ht="25.5">
      <c r="A21" s="14" t="s">
        <v>19</v>
      </c>
      <c r="B21" s="11" t="s">
        <v>14</v>
      </c>
      <c r="C21" s="11" t="s">
        <v>8</v>
      </c>
      <c r="D21" s="11">
        <v>0.53</v>
      </c>
      <c r="E21" s="141">
        <f>D21*12*H10</f>
        <v>2110.248</v>
      </c>
      <c r="F21" s="39"/>
      <c r="G21" s="116"/>
    </row>
    <row r="22" spans="1:7" ht="19.5" thickBot="1">
      <c r="A22" s="16" t="s">
        <v>32</v>
      </c>
      <c r="B22" s="17"/>
      <c r="C22" s="17"/>
      <c r="D22" s="18"/>
      <c r="E22" s="115">
        <f>SUM(E12:E21)</f>
        <v>59088.284000000007</v>
      </c>
      <c r="F22" s="40"/>
      <c r="G22" s="116"/>
    </row>
    <row r="23" spans="1:7">
      <c r="A23" s="5"/>
      <c r="B23" s="5"/>
      <c r="C23" s="5"/>
      <c r="D23" s="5"/>
      <c r="E23" s="6"/>
      <c r="F23" s="6"/>
    </row>
    <row r="24" spans="1:7" ht="31.5" customHeight="1">
      <c r="A24" s="230" t="s">
        <v>288</v>
      </c>
      <c r="B24" s="230"/>
      <c r="C24" s="230"/>
      <c r="D24" s="230"/>
      <c r="E24" s="230"/>
      <c r="F24" s="41"/>
    </row>
    <row r="25" spans="1:7">
      <c r="A25" s="138"/>
      <c r="B25" s="138"/>
      <c r="C25" s="138"/>
      <c r="D25" s="138"/>
      <c r="E25" s="139"/>
      <c r="F25" s="6"/>
    </row>
    <row r="26" spans="1:7" ht="29.25" customHeight="1">
      <c r="A26" s="230" t="s">
        <v>289</v>
      </c>
      <c r="B26" s="230"/>
      <c r="C26" s="230"/>
      <c r="D26" s="230"/>
      <c r="E26" s="230"/>
      <c r="F26" s="41"/>
    </row>
    <row r="27" spans="1:7">
      <c r="A27" s="5"/>
      <c r="B27" s="5"/>
      <c r="C27" s="5"/>
      <c r="D27" s="5"/>
      <c r="E27" s="6"/>
      <c r="F27" s="6"/>
    </row>
    <row r="28" spans="1:7" ht="33.75" customHeight="1">
      <c r="A28" s="230" t="s">
        <v>99</v>
      </c>
      <c r="B28" s="230"/>
      <c r="C28" s="230"/>
      <c r="D28" s="230"/>
      <c r="E28" s="230"/>
      <c r="F28" s="42"/>
    </row>
    <row r="29" spans="1:7">
      <c r="A29" s="127"/>
      <c r="B29" s="127"/>
      <c r="C29" s="127"/>
      <c r="D29" s="127"/>
      <c r="E29" s="127"/>
      <c r="F29" s="6"/>
    </row>
    <row r="30" spans="1:7" ht="28.5" customHeight="1">
      <c r="A30" s="230" t="s">
        <v>21</v>
      </c>
      <c r="B30" s="230"/>
      <c r="C30" s="230"/>
      <c r="D30" s="230"/>
      <c r="E30" s="230"/>
      <c r="F30" s="41"/>
    </row>
    <row r="31" spans="1:7">
      <c r="A31" s="5"/>
      <c r="B31" s="5"/>
      <c r="C31" s="5"/>
      <c r="D31" s="5"/>
      <c r="E31" s="6"/>
      <c r="F31" s="6"/>
    </row>
    <row r="32" spans="1:7">
      <c r="A32" s="5"/>
      <c r="B32" s="5"/>
      <c r="C32" s="5"/>
      <c r="D32" s="5"/>
      <c r="E32" s="6"/>
      <c r="F32" s="6"/>
    </row>
    <row r="33" spans="1:6">
      <c r="A33" s="236" t="s">
        <v>22</v>
      </c>
      <c r="B33" s="236"/>
      <c r="C33" s="236"/>
      <c r="D33" s="236"/>
      <c r="E33" s="236"/>
      <c r="F33" s="43"/>
    </row>
    <row r="34" spans="1:6">
      <c r="A34" s="5"/>
      <c r="B34" s="5"/>
      <c r="C34" s="5"/>
      <c r="D34" s="5"/>
      <c r="E34" s="6"/>
      <c r="F34" s="6"/>
    </row>
    <row r="35" spans="1:6">
      <c r="A35" s="5" t="s">
        <v>23</v>
      </c>
      <c r="B35" s="5" t="s">
        <v>178</v>
      </c>
      <c r="C35" s="5"/>
      <c r="D35" s="5"/>
      <c r="E35" s="6" t="s">
        <v>25</v>
      </c>
      <c r="F35" s="6"/>
    </row>
    <row r="36" spans="1:6">
      <c r="A36" s="5"/>
      <c r="B36" s="235" t="s">
        <v>179</v>
      </c>
      <c r="C36" s="235"/>
      <c r="D36" s="235"/>
      <c r="E36" s="6" t="s">
        <v>27</v>
      </c>
      <c r="F36" s="6"/>
    </row>
    <row r="37" spans="1:6">
      <c r="A37" s="5"/>
      <c r="B37" s="5"/>
      <c r="C37" s="5"/>
      <c r="D37" s="5"/>
      <c r="E37" s="6"/>
      <c r="F37" s="6"/>
    </row>
    <row r="38" spans="1:6">
      <c r="A38" s="5"/>
      <c r="B38" s="5"/>
      <c r="C38" s="5"/>
      <c r="D38" s="5"/>
      <c r="E38" s="6"/>
      <c r="F38" s="6"/>
    </row>
    <row r="39" spans="1:6">
      <c r="A39" s="5" t="s">
        <v>28</v>
      </c>
      <c r="B39" s="5" t="s">
        <v>24</v>
      </c>
      <c r="C39" s="5"/>
      <c r="D39" s="5"/>
      <c r="E39" s="6" t="s">
        <v>25</v>
      </c>
      <c r="F39" s="6"/>
    </row>
    <row r="40" spans="1:6">
      <c r="A40" s="5"/>
      <c r="B40" s="234" t="s">
        <v>26</v>
      </c>
      <c r="C40" s="234"/>
      <c r="D40" s="234"/>
      <c r="E40" s="6" t="s">
        <v>27</v>
      </c>
      <c r="F40" s="6"/>
    </row>
    <row r="41" spans="1:6">
      <c r="A41" s="5"/>
      <c r="B41" s="5"/>
      <c r="C41" s="5"/>
      <c r="D41" s="5"/>
      <c r="E41" s="6"/>
      <c r="F41" s="6"/>
    </row>
  </sheetData>
  <mergeCells count="12">
    <mergeCell ref="B40:D40"/>
    <mergeCell ref="A1:E1"/>
    <mergeCell ref="A2:E2"/>
    <mergeCell ref="D4:E4"/>
    <mergeCell ref="A7:E7"/>
    <mergeCell ref="A9:E9"/>
    <mergeCell ref="A24:E24"/>
    <mergeCell ref="A26:E26"/>
    <mergeCell ref="A28:E28"/>
    <mergeCell ref="A30:E30"/>
    <mergeCell ref="A33:E33"/>
    <mergeCell ref="B36:D36"/>
  </mergeCells>
  <pageMargins left="0.24" right="0.21" top="0.4" bottom="0.32" header="0.3" footer="0.24"/>
  <pageSetup paperSize="9" orientation="portrait" r:id="rId1"/>
</worksheet>
</file>

<file path=xl/worksheets/sheet21.xml><?xml version="1.0" encoding="utf-8"?>
<worksheet xmlns="http://schemas.openxmlformats.org/spreadsheetml/2006/main" xmlns:r="http://schemas.openxmlformats.org/officeDocument/2006/relationships">
  <dimension ref="A1:H42"/>
  <sheetViews>
    <sheetView workbookViewId="0">
      <selection activeCell="A28" sqref="A28"/>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85546875" style="20" customWidth="1"/>
    <col min="8" max="8" width="9.140625" customWidth="1"/>
  </cols>
  <sheetData>
    <row r="1" spans="1:8" ht="15.75">
      <c r="A1" s="231" t="s">
        <v>0</v>
      </c>
      <c r="B1" s="231"/>
      <c r="C1" s="231"/>
      <c r="D1" s="231"/>
      <c r="E1" s="231"/>
      <c r="F1" s="32"/>
    </row>
    <row r="2" spans="1:8" ht="36" customHeight="1">
      <c r="A2" s="232" t="s">
        <v>1</v>
      </c>
      <c r="B2" s="232"/>
      <c r="C2" s="232"/>
      <c r="D2" s="232"/>
      <c r="E2" s="232"/>
      <c r="F2" s="33"/>
    </row>
    <row r="3" spans="1:8">
      <c r="A3" s="1"/>
      <c r="B3" s="1"/>
      <c r="C3" s="1"/>
      <c r="D3" s="1"/>
      <c r="E3" s="2"/>
      <c r="F3" s="2"/>
    </row>
    <row r="4" spans="1:8" ht="15" customHeight="1">
      <c r="A4" s="35" t="s">
        <v>2</v>
      </c>
      <c r="B4" s="1"/>
      <c r="C4" s="1"/>
      <c r="D4" s="233" t="s">
        <v>220</v>
      </c>
      <c r="E4" s="233"/>
      <c r="F4" s="34"/>
    </row>
    <row r="5" spans="1:8">
      <c r="A5" s="1"/>
      <c r="B5" s="1"/>
      <c r="C5" s="1"/>
      <c r="D5" s="1"/>
      <c r="E5" s="2"/>
      <c r="F5" s="2"/>
    </row>
    <row r="6" spans="1:8">
      <c r="A6" s="1"/>
      <c r="B6" s="1"/>
      <c r="C6" s="1"/>
      <c r="D6" s="1"/>
      <c r="E6" s="2"/>
      <c r="F6" s="2"/>
    </row>
    <row r="7" spans="1:8" ht="89.25" customHeight="1">
      <c r="A7" s="230" t="s">
        <v>158</v>
      </c>
      <c r="B7" s="230"/>
      <c r="C7" s="230"/>
      <c r="D7" s="230"/>
      <c r="E7" s="230"/>
      <c r="F7" s="35"/>
    </row>
    <row r="8" spans="1:8">
      <c r="A8" s="3"/>
      <c r="B8" s="3"/>
      <c r="C8" s="3"/>
      <c r="D8" s="3"/>
      <c r="E8" s="4"/>
      <c r="F8" s="4"/>
    </row>
    <row r="9" spans="1:8" ht="45.75" customHeight="1">
      <c r="A9" s="230" t="s">
        <v>48</v>
      </c>
      <c r="B9" s="230"/>
      <c r="C9" s="230"/>
      <c r="D9" s="230"/>
      <c r="E9" s="230"/>
      <c r="F9" s="35"/>
    </row>
    <row r="10" spans="1:8" ht="15.75" thickBot="1">
      <c r="A10" s="5"/>
      <c r="B10" s="5"/>
      <c r="C10" s="5"/>
      <c r="D10" s="5"/>
      <c r="E10" s="6"/>
      <c r="F10" s="6"/>
      <c r="H10">
        <v>409.2</v>
      </c>
    </row>
    <row r="11" spans="1:8" ht="84.75" customHeight="1">
      <c r="A11" s="7" t="s">
        <v>3</v>
      </c>
      <c r="B11" s="8" t="s">
        <v>4</v>
      </c>
      <c r="C11" s="8" t="s">
        <v>5</v>
      </c>
      <c r="D11" s="9" t="s">
        <v>6</v>
      </c>
      <c r="E11" s="10" t="s">
        <v>7</v>
      </c>
      <c r="F11" s="38"/>
    </row>
    <row r="12" spans="1:8" ht="38.25">
      <c r="A12" s="14" t="s">
        <v>118</v>
      </c>
      <c r="B12" s="11" t="s">
        <v>107</v>
      </c>
      <c r="C12" s="11" t="s">
        <v>10</v>
      </c>
      <c r="D12" s="12">
        <v>0.17</v>
      </c>
      <c r="E12" s="13">
        <v>1800</v>
      </c>
      <c r="F12" s="39">
        <f>D12*12*H10</f>
        <v>834.76800000000003</v>
      </c>
      <c r="G12" s="116">
        <f>E12-F12</f>
        <v>965.23199999999997</v>
      </c>
    </row>
    <row r="13" spans="1:8" ht="38.25">
      <c r="A13" s="14" t="s">
        <v>119</v>
      </c>
      <c r="B13" s="11" t="s">
        <v>14</v>
      </c>
      <c r="C13" s="11" t="s">
        <v>8</v>
      </c>
      <c r="D13" s="12">
        <v>0.55000000000000004</v>
      </c>
      <c r="E13" s="13">
        <f>D13*12*H10</f>
        <v>2700.7200000000003</v>
      </c>
      <c r="F13" s="39"/>
    </row>
    <row r="14" spans="1:8" ht="51">
      <c r="A14" s="14" t="s">
        <v>11</v>
      </c>
      <c r="B14" s="11" t="s">
        <v>107</v>
      </c>
      <c r="C14" s="11" t="s">
        <v>12</v>
      </c>
      <c r="D14" s="12">
        <v>0.22</v>
      </c>
      <c r="E14" s="13">
        <v>1253.7</v>
      </c>
      <c r="F14" s="39">
        <f>D14*12*H10</f>
        <v>1080.288</v>
      </c>
      <c r="G14" s="116">
        <f>E14-F14</f>
        <v>173.41200000000003</v>
      </c>
    </row>
    <row r="15" spans="1:8" ht="25.5">
      <c r="A15" s="14" t="s">
        <v>13</v>
      </c>
      <c r="B15" s="11" t="s">
        <v>107</v>
      </c>
      <c r="C15" s="11" t="s">
        <v>8</v>
      </c>
      <c r="D15" s="11">
        <v>6.35</v>
      </c>
      <c r="E15" s="13">
        <f>D15*12*H10</f>
        <v>31181.039999999994</v>
      </c>
      <c r="F15" s="39"/>
    </row>
    <row r="16" spans="1:8">
      <c r="A16" s="14" t="s">
        <v>29</v>
      </c>
      <c r="B16" s="11" t="s">
        <v>14</v>
      </c>
      <c r="C16" s="11" t="s">
        <v>8</v>
      </c>
      <c r="D16" s="12">
        <v>2.48</v>
      </c>
      <c r="E16" s="13">
        <f>D16*12*H10</f>
        <v>12177.791999999999</v>
      </c>
      <c r="F16" s="39"/>
    </row>
    <row r="17" spans="1:7">
      <c r="A17" s="14" t="s">
        <v>33</v>
      </c>
      <c r="B17" s="11" t="s">
        <v>107</v>
      </c>
      <c r="C17" s="11" t="s">
        <v>8</v>
      </c>
      <c r="D17" s="12">
        <v>0.46</v>
      </c>
      <c r="E17" s="13">
        <f>D17*12*H10</f>
        <v>2258.7840000000001</v>
      </c>
      <c r="F17" s="39"/>
    </row>
    <row r="18" spans="1:7" ht="25.5">
      <c r="A18" s="14" t="s">
        <v>15</v>
      </c>
      <c r="B18" s="11" t="s">
        <v>16</v>
      </c>
      <c r="C18" s="11" t="s">
        <v>8</v>
      </c>
      <c r="D18" s="12">
        <v>0.98</v>
      </c>
      <c r="E18" s="13">
        <f>D18*12*H10</f>
        <v>4812.192</v>
      </c>
      <c r="F18" s="39"/>
    </row>
    <row r="19" spans="1:7" ht="25.5">
      <c r="A19" s="14" t="s">
        <v>17</v>
      </c>
      <c r="B19" s="11" t="s">
        <v>16</v>
      </c>
      <c r="C19" s="11" t="s">
        <v>8</v>
      </c>
      <c r="D19" s="12">
        <v>0.61</v>
      </c>
      <c r="E19" s="13">
        <f>D19*H10*12</f>
        <v>2995.3440000000001</v>
      </c>
      <c r="F19" s="39"/>
    </row>
    <row r="20" spans="1:7" ht="25.5">
      <c r="A20" s="14" t="s">
        <v>18</v>
      </c>
      <c r="B20" s="11" t="s">
        <v>16</v>
      </c>
      <c r="C20" s="11" t="s">
        <v>8</v>
      </c>
      <c r="D20" s="11">
        <v>0.35</v>
      </c>
      <c r="E20" s="13">
        <f>D20*12*H10</f>
        <v>1718.6399999999996</v>
      </c>
      <c r="F20" s="39"/>
      <c r="G20" s="116"/>
    </row>
    <row r="21" spans="1:7" ht="25.5">
      <c r="A21" s="14" t="s">
        <v>19</v>
      </c>
      <c r="B21" s="11" t="s">
        <v>14</v>
      </c>
      <c r="C21" s="11" t="s">
        <v>8</v>
      </c>
      <c r="D21" s="11">
        <v>0.53</v>
      </c>
      <c r="E21" s="13">
        <f>D21*12*H10</f>
        <v>2602.5120000000002</v>
      </c>
      <c r="F21" s="39"/>
      <c r="G21" s="116"/>
    </row>
    <row r="22" spans="1:7" ht="25.5">
      <c r="A22" s="21" t="s">
        <v>127</v>
      </c>
      <c r="B22" s="24"/>
      <c r="C22" s="11" t="s">
        <v>124</v>
      </c>
      <c r="D22" s="22"/>
      <c r="E22" s="13">
        <v>7522.5</v>
      </c>
      <c r="F22" s="39"/>
    </row>
    <row r="23" spans="1:7" ht="19.5" thickBot="1">
      <c r="A23" s="16" t="s">
        <v>32</v>
      </c>
      <c r="B23" s="17"/>
      <c r="C23" s="17"/>
      <c r="D23" s="18"/>
      <c r="E23" s="115">
        <f>SUM(E12:E22)</f>
        <v>71023.223999999987</v>
      </c>
      <c r="F23" s="40"/>
      <c r="G23" s="116"/>
    </row>
    <row r="24" spans="1:7">
      <c r="A24" s="5"/>
      <c r="B24" s="5"/>
      <c r="C24" s="5"/>
      <c r="D24" s="5"/>
      <c r="E24" s="6"/>
      <c r="F24" s="6"/>
    </row>
    <row r="25" spans="1:7" ht="31.5" customHeight="1">
      <c r="A25" s="230" t="s">
        <v>290</v>
      </c>
      <c r="B25" s="230"/>
      <c r="C25" s="230"/>
      <c r="D25" s="230"/>
      <c r="E25" s="230"/>
      <c r="F25" s="35"/>
    </row>
    <row r="26" spans="1:7">
      <c r="A26" s="5"/>
      <c r="B26" s="5"/>
      <c r="C26" s="5"/>
      <c r="D26" s="5"/>
      <c r="E26" s="6"/>
      <c r="F26" s="6"/>
    </row>
    <row r="27" spans="1:7" ht="30.75" customHeight="1">
      <c r="A27" s="230" t="s">
        <v>291</v>
      </c>
      <c r="B27" s="230"/>
      <c r="C27" s="230"/>
      <c r="D27" s="230"/>
      <c r="E27" s="230"/>
      <c r="F27" s="35"/>
    </row>
    <row r="28" spans="1:7">
      <c r="A28" s="5"/>
      <c r="B28" s="5"/>
      <c r="C28" s="5"/>
      <c r="D28" s="5"/>
      <c r="E28" s="6"/>
      <c r="F28" s="6"/>
    </row>
    <row r="29" spans="1:7" ht="27" customHeight="1">
      <c r="A29" s="230" t="s">
        <v>99</v>
      </c>
      <c r="B29" s="230"/>
      <c r="C29" s="230"/>
      <c r="D29" s="230"/>
      <c r="E29" s="230"/>
      <c r="F29" s="36"/>
    </row>
    <row r="30" spans="1:7">
      <c r="A30" s="134"/>
      <c r="B30" s="134"/>
      <c r="C30" s="134"/>
      <c r="D30" s="134"/>
      <c r="E30" s="134"/>
      <c r="F30" s="6"/>
    </row>
    <row r="31" spans="1:7" ht="28.5" customHeight="1">
      <c r="A31" s="230" t="s">
        <v>21</v>
      </c>
      <c r="B31" s="230"/>
      <c r="C31" s="230"/>
      <c r="D31" s="230"/>
      <c r="E31" s="230"/>
      <c r="F31" s="35"/>
    </row>
    <row r="32" spans="1:7">
      <c r="A32" s="5"/>
      <c r="B32" s="5"/>
      <c r="C32" s="5"/>
      <c r="D32" s="5"/>
      <c r="E32" s="6"/>
      <c r="F32" s="6"/>
    </row>
    <row r="33" spans="1:6">
      <c r="A33" s="5"/>
      <c r="B33" s="5"/>
      <c r="C33" s="5"/>
      <c r="D33" s="5"/>
      <c r="E33" s="6"/>
      <c r="F33" s="6"/>
    </row>
    <row r="34" spans="1:6">
      <c r="A34" s="236" t="s">
        <v>22</v>
      </c>
      <c r="B34" s="236"/>
      <c r="C34" s="236"/>
      <c r="D34" s="236"/>
      <c r="E34" s="236"/>
      <c r="F34" s="37"/>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22.xml><?xml version="1.0" encoding="utf-8"?>
<worksheet xmlns="http://schemas.openxmlformats.org/spreadsheetml/2006/main" xmlns:r="http://schemas.openxmlformats.org/officeDocument/2006/relationships">
  <dimension ref="A1:H43"/>
  <sheetViews>
    <sheetView workbookViewId="0">
      <selection activeCell="E14" sqref="E14"/>
    </sheetView>
  </sheetViews>
  <sheetFormatPr defaultRowHeight="15"/>
  <cols>
    <col min="1" max="1" width="31.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47"/>
    </row>
    <row r="2" spans="1:8" ht="36" customHeight="1">
      <c r="A2" s="232" t="s">
        <v>1</v>
      </c>
      <c r="B2" s="232"/>
      <c r="C2" s="232"/>
      <c r="D2" s="232"/>
      <c r="E2" s="232"/>
      <c r="F2" s="48"/>
    </row>
    <row r="3" spans="1:8">
      <c r="A3" s="1"/>
      <c r="B3" s="1"/>
      <c r="C3" s="1"/>
      <c r="D3" s="1"/>
      <c r="E3" s="2"/>
      <c r="F3" s="2"/>
    </row>
    <row r="4" spans="1:8" ht="15" customHeight="1">
      <c r="A4" s="50" t="s">
        <v>2</v>
      </c>
      <c r="B4" s="1"/>
      <c r="C4" s="1"/>
      <c r="D4" s="233" t="s">
        <v>220</v>
      </c>
      <c r="E4" s="233"/>
      <c r="F4" s="49"/>
    </row>
    <row r="5" spans="1:8">
      <c r="A5" s="1"/>
      <c r="B5" s="1"/>
      <c r="C5" s="1"/>
      <c r="D5" s="1"/>
      <c r="E5" s="2"/>
      <c r="F5" s="2"/>
    </row>
    <row r="6" spans="1:8">
      <c r="A6" s="1"/>
      <c r="B6" s="1"/>
      <c r="C6" s="1"/>
      <c r="D6" s="1"/>
      <c r="E6" s="2"/>
      <c r="F6" s="2"/>
    </row>
    <row r="7" spans="1:8" ht="95.25" customHeight="1">
      <c r="A7" s="230" t="s">
        <v>159</v>
      </c>
      <c r="B7" s="230"/>
      <c r="C7" s="230"/>
      <c r="D7" s="230"/>
      <c r="E7" s="230"/>
      <c r="F7" s="50"/>
    </row>
    <row r="8" spans="1:8">
      <c r="A8" s="3"/>
      <c r="B8" s="3"/>
      <c r="C8" s="3"/>
      <c r="D8" s="3"/>
      <c r="E8" s="4"/>
      <c r="F8" s="4"/>
    </row>
    <row r="9" spans="1:8" ht="45.75" customHeight="1">
      <c r="A9" s="230" t="s">
        <v>49</v>
      </c>
      <c r="B9" s="230"/>
      <c r="C9" s="230"/>
      <c r="D9" s="230"/>
      <c r="E9" s="230"/>
      <c r="F9" s="50"/>
    </row>
    <row r="10" spans="1:8" ht="15.75" thickBot="1">
      <c r="A10" s="5"/>
      <c r="B10" s="5"/>
      <c r="C10" s="5"/>
      <c r="D10" s="5"/>
      <c r="E10" s="6"/>
      <c r="F10" s="6"/>
      <c r="H10">
        <v>280.5</v>
      </c>
    </row>
    <row r="11" spans="1:8" ht="84.75" customHeight="1">
      <c r="A11" s="7" t="s">
        <v>3</v>
      </c>
      <c r="B11" s="8" t="s">
        <v>4</v>
      </c>
      <c r="C11" s="8" t="s">
        <v>5</v>
      </c>
      <c r="D11" s="9" t="s">
        <v>6</v>
      </c>
      <c r="E11" s="10" t="s">
        <v>7</v>
      </c>
      <c r="F11" s="38"/>
    </row>
    <row r="12" spans="1:8" ht="48">
      <c r="A12" s="174" t="s">
        <v>113</v>
      </c>
      <c r="B12" s="12" t="s">
        <v>114</v>
      </c>
      <c r="C12" s="11" t="s">
        <v>8</v>
      </c>
      <c r="D12" s="15">
        <v>0.4</v>
      </c>
      <c r="E12" s="175">
        <f>$H$10*D12*12</f>
        <v>1346.4</v>
      </c>
      <c r="F12" s="38"/>
    </row>
    <row r="13" spans="1:8" ht="60">
      <c r="A13" s="174" t="s">
        <v>115</v>
      </c>
      <c r="B13" s="12" t="s">
        <v>114</v>
      </c>
      <c r="C13" s="11" t="s">
        <v>8</v>
      </c>
      <c r="D13" s="15">
        <v>0.52</v>
      </c>
      <c r="E13" s="175">
        <f t="shared" ref="E13:E23" si="0">$H$10*D13*12</f>
        <v>1750.3200000000002</v>
      </c>
      <c r="F13" s="38"/>
    </row>
    <row r="14" spans="1:8" ht="38.25">
      <c r="A14" s="14" t="s">
        <v>118</v>
      </c>
      <c r="B14" s="11" t="s">
        <v>107</v>
      </c>
      <c r="C14" s="11" t="s">
        <v>10</v>
      </c>
      <c r="D14" s="12">
        <v>1.43</v>
      </c>
      <c r="E14" s="175">
        <f t="shared" si="0"/>
        <v>4813.38</v>
      </c>
      <c r="F14" s="39"/>
      <c r="G14" s="116"/>
    </row>
    <row r="15" spans="1:8" ht="38.25">
      <c r="A15" s="14" t="s">
        <v>119</v>
      </c>
      <c r="B15" s="11" t="s">
        <v>14</v>
      </c>
      <c r="C15" s="11" t="s">
        <v>8</v>
      </c>
      <c r="D15" s="12">
        <v>0.6</v>
      </c>
      <c r="E15" s="175">
        <f t="shared" si="0"/>
        <v>2019.6</v>
      </c>
      <c r="F15" s="39"/>
    </row>
    <row r="16" spans="1:8" ht="51">
      <c r="A16" s="14" t="s">
        <v>11</v>
      </c>
      <c r="B16" s="11" t="s">
        <v>107</v>
      </c>
      <c r="C16" s="11" t="s">
        <v>12</v>
      </c>
      <c r="D16" s="12">
        <v>0.35</v>
      </c>
      <c r="E16" s="175">
        <v>1198.95</v>
      </c>
      <c r="F16" s="39">
        <f>D16*12*H10</f>
        <v>1178.0999999999999</v>
      </c>
      <c r="G16" s="116">
        <f>E16-F16</f>
        <v>20.850000000000136</v>
      </c>
    </row>
    <row r="17" spans="1:7" ht="25.5">
      <c r="A17" s="14" t="s">
        <v>13</v>
      </c>
      <c r="B17" s="11" t="s">
        <v>107</v>
      </c>
      <c r="C17" s="11" t="s">
        <v>8</v>
      </c>
      <c r="D17" s="11">
        <v>9.76</v>
      </c>
      <c r="E17" s="175">
        <f t="shared" si="0"/>
        <v>32852.159999999996</v>
      </c>
      <c r="F17" s="39"/>
    </row>
    <row r="18" spans="1:7">
      <c r="A18" s="14" t="s">
        <v>29</v>
      </c>
      <c r="B18" s="11" t="s">
        <v>14</v>
      </c>
      <c r="C18" s="11" t="s">
        <v>8</v>
      </c>
      <c r="D18" s="12">
        <v>3.18</v>
      </c>
      <c r="E18" s="175">
        <f t="shared" si="0"/>
        <v>10703.880000000001</v>
      </c>
      <c r="F18" s="39"/>
    </row>
    <row r="19" spans="1:7">
      <c r="A19" s="14" t="s">
        <v>33</v>
      </c>
      <c r="B19" s="11" t="s">
        <v>107</v>
      </c>
      <c r="C19" s="11" t="s">
        <v>8</v>
      </c>
      <c r="D19" s="12">
        <v>0.57999999999999996</v>
      </c>
      <c r="E19" s="175">
        <f t="shared" si="0"/>
        <v>1952.28</v>
      </c>
      <c r="F19" s="39"/>
    </row>
    <row r="20" spans="1:7" ht="25.5">
      <c r="A20" s="14" t="s">
        <v>15</v>
      </c>
      <c r="B20" s="11" t="s">
        <v>16</v>
      </c>
      <c r="C20" s="11" t="s">
        <v>8</v>
      </c>
      <c r="D20" s="12">
        <v>0.98</v>
      </c>
      <c r="E20" s="175">
        <f t="shared" si="0"/>
        <v>3298.68</v>
      </c>
      <c r="F20" s="39"/>
    </row>
    <row r="21" spans="1:7" ht="25.5">
      <c r="A21" s="14" t="s">
        <v>103</v>
      </c>
      <c r="B21" s="11" t="s">
        <v>16</v>
      </c>
      <c r="C21" s="11" t="s">
        <v>8</v>
      </c>
      <c r="D21" s="12">
        <v>1.75</v>
      </c>
      <c r="E21" s="175">
        <f t="shared" si="0"/>
        <v>5890.5</v>
      </c>
      <c r="F21" s="39"/>
      <c r="G21" s="116"/>
    </row>
    <row r="22" spans="1:7" ht="25.5">
      <c r="A22" s="14" t="s">
        <v>18</v>
      </c>
      <c r="B22" s="11" t="s">
        <v>16</v>
      </c>
      <c r="C22" s="11" t="s">
        <v>8</v>
      </c>
      <c r="D22" s="11">
        <v>0.35</v>
      </c>
      <c r="E22" s="175">
        <f t="shared" si="0"/>
        <v>1178.0999999999999</v>
      </c>
      <c r="F22" s="39"/>
    </row>
    <row r="23" spans="1:7" ht="25.5">
      <c r="A23" s="14" t="s">
        <v>19</v>
      </c>
      <c r="B23" s="11" t="s">
        <v>14</v>
      </c>
      <c r="C23" s="11" t="s">
        <v>8</v>
      </c>
      <c r="D23" s="11">
        <v>1.1499999999999999</v>
      </c>
      <c r="E23" s="175">
        <f t="shared" si="0"/>
        <v>3870.8999999999996</v>
      </c>
      <c r="F23" s="39"/>
      <c r="G23" s="116"/>
    </row>
    <row r="24" spans="1:7" ht="19.5" thickBot="1">
      <c r="A24" s="16" t="s">
        <v>32</v>
      </c>
      <c r="B24" s="17"/>
      <c r="C24" s="17"/>
      <c r="D24" s="18"/>
      <c r="E24" s="115">
        <f>SUM(E12:E23)</f>
        <v>70875.149999999994</v>
      </c>
      <c r="F24" s="40"/>
      <c r="G24" s="116"/>
    </row>
    <row r="25" spans="1:7">
      <c r="A25" s="5"/>
      <c r="B25" s="5"/>
      <c r="C25" s="5"/>
      <c r="D25" s="5"/>
      <c r="E25" s="6"/>
      <c r="F25" s="6"/>
    </row>
    <row r="26" spans="1:7" ht="30" customHeight="1">
      <c r="A26" s="230" t="s">
        <v>292</v>
      </c>
      <c r="B26" s="230"/>
      <c r="C26" s="230"/>
      <c r="D26" s="230"/>
      <c r="E26" s="230"/>
      <c r="F26" s="50"/>
    </row>
    <row r="27" spans="1:7">
      <c r="A27" s="138"/>
      <c r="B27" s="138"/>
      <c r="C27" s="138"/>
      <c r="D27" s="138"/>
      <c r="E27" s="139"/>
      <c r="F27" s="6"/>
    </row>
    <row r="28" spans="1:7" ht="30" customHeight="1">
      <c r="A28" s="230" t="s">
        <v>293</v>
      </c>
      <c r="B28" s="230"/>
      <c r="C28" s="230"/>
      <c r="D28" s="230"/>
      <c r="E28" s="230"/>
      <c r="F28" s="50"/>
    </row>
    <row r="29" spans="1:7">
      <c r="A29" s="5"/>
      <c r="B29" s="5"/>
      <c r="C29" s="5"/>
      <c r="D29" s="5"/>
      <c r="E29" s="6"/>
      <c r="F29" s="6"/>
    </row>
    <row r="30" spans="1:7" ht="18" customHeight="1">
      <c r="A30" s="230" t="s">
        <v>99</v>
      </c>
      <c r="B30" s="230"/>
      <c r="C30" s="230"/>
      <c r="D30" s="230"/>
      <c r="E30" s="230"/>
      <c r="F30" s="51"/>
    </row>
    <row r="31" spans="1:7">
      <c r="A31" s="134"/>
      <c r="B31" s="134"/>
      <c r="C31" s="134"/>
      <c r="D31" s="134"/>
      <c r="E31" s="134"/>
      <c r="F31" s="6"/>
    </row>
    <row r="32" spans="1:7" ht="28.5" customHeight="1">
      <c r="A32" s="230" t="s">
        <v>21</v>
      </c>
      <c r="B32" s="230"/>
      <c r="C32" s="230"/>
      <c r="D32" s="230"/>
      <c r="E32" s="230"/>
      <c r="F32" s="50"/>
    </row>
    <row r="33" spans="1:6">
      <c r="A33" s="5"/>
      <c r="B33" s="5"/>
      <c r="C33" s="5"/>
      <c r="D33" s="5"/>
      <c r="E33" s="6"/>
      <c r="F33" s="6"/>
    </row>
    <row r="34" spans="1:6">
      <c r="A34" s="5"/>
      <c r="B34" s="5"/>
      <c r="C34" s="5"/>
      <c r="D34" s="5"/>
      <c r="E34" s="6"/>
      <c r="F34" s="6"/>
    </row>
    <row r="35" spans="1:6">
      <c r="A35" s="236" t="s">
        <v>22</v>
      </c>
      <c r="B35" s="236"/>
      <c r="C35" s="236"/>
      <c r="D35" s="236"/>
      <c r="E35" s="236"/>
      <c r="F35" s="5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23.xml><?xml version="1.0" encoding="utf-8"?>
<worksheet xmlns="http://schemas.openxmlformats.org/spreadsheetml/2006/main" xmlns:r="http://schemas.openxmlformats.org/officeDocument/2006/relationships">
  <dimension ref="A1:H44"/>
  <sheetViews>
    <sheetView topLeftCell="A7" workbookViewId="0">
      <selection activeCell="A14" sqref="A14"/>
    </sheetView>
  </sheetViews>
  <sheetFormatPr defaultRowHeight="15"/>
  <cols>
    <col min="1" max="1" width="31.85546875" customWidth="1"/>
    <col min="2" max="2" width="15.7109375" customWidth="1"/>
    <col min="3" max="3" width="11.5703125" customWidth="1"/>
    <col min="4" max="4" width="19" customWidth="1"/>
    <col min="5" max="5" width="17.28515625" style="20" customWidth="1"/>
    <col min="6" max="6" width="14" style="20" customWidth="1"/>
    <col min="8" max="8" width="9.140625" customWidth="1"/>
  </cols>
  <sheetData>
    <row r="1" spans="1:8" ht="15.75">
      <c r="A1" s="231" t="s">
        <v>0</v>
      </c>
      <c r="B1" s="231"/>
      <c r="C1" s="231"/>
      <c r="D1" s="231"/>
      <c r="E1" s="231"/>
      <c r="F1" s="53"/>
    </row>
    <row r="2" spans="1:8" ht="36" customHeight="1">
      <c r="A2" s="232" t="s">
        <v>1</v>
      </c>
      <c r="B2" s="232"/>
      <c r="C2" s="232"/>
      <c r="D2" s="232"/>
      <c r="E2" s="232"/>
      <c r="F2" s="54"/>
    </row>
    <row r="3" spans="1:8">
      <c r="A3" s="1"/>
      <c r="B3" s="1"/>
      <c r="C3" s="1"/>
      <c r="D3" s="1"/>
      <c r="E3" s="2"/>
      <c r="F3" s="2"/>
    </row>
    <row r="4" spans="1:8" ht="15" customHeight="1">
      <c r="A4" s="56" t="s">
        <v>2</v>
      </c>
      <c r="B4" s="1"/>
      <c r="C4" s="1"/>
      <c r="D4" s="233" t="s">
        <v>220</v>
      </c>
      <c r="E4" s="233"/>
      <c r="F4" s="55"/>
    </row>
    <row r="5" spans="1:8">
      <c r="A5" s="1"/>
      <c r="B5" s="1"/>
      <c r="C5" s="1"/>
      <c r="D5" s="1"/>
      <c r="E5" s="2"/>
      <c r="F5" s="2"/>
    </row>
    <row r="6" spans="1:8">
      <c r="A6" s="1"/>
      <c r="B6" s="1"/>
      <c r="C6" s="1"/>
      <c r="D6" s="1"/>
      <c r="E6" s="2"/>
      <c r="F6" s="2"/>
    </row>
    <row r="7" spans="1:8" ht="90.75" customHeight="1">
      <c r="A7" s="230" t="s">
        <v>160</v>
      </c>
      <c r="B7" s="230"/>
      <c r="C7" s="230"/>
      <c r="D7" s="230"/>
      <c r="E7" s="230"/>
      <c r="F7" s="56"/>
    </row>
    <row r="8" spans="1:8">
      <c r="A8" s="3"/>
      <c r="B8" s="3"/>
      <c r="C8" s="3"/>
      <c r="D8" s="3"/>
      <c r="E8" s="4"/>
      <c r="F8" s="4"/>
    </row>
    <row r="9" spans="1:8" ht="45.75" customHeight="1">
      <c r="A9" s="230" t="s">
        <v>50</v>
      </c>
      <c r="B9" s="230"/>
      <c r="C9" s="230"/>
      <c r="D9" s="230"/>
      <c r="E9" s="230"/>
      <c r="F9" s="56"/>
    </row>
    <row r="10" spans="1:8" ht="15.75" thickBot="1">
      <c r="A10" s="5"/>
      <c r="B10" s="5"/>
      <c r="C10" s="5"/>
      <c r="D10" s="5"/>
      <c r="E10" s="6"/>
      <c r="F10" s="6"/>
      <c r="H10">
        <v>277.10000000000002</v>
      </c>
    </row>
    <row r="11" spans="1:8" ht="84.75" customHeight="1">
      <c r="A11" s="7" t="s">
        <v>3</v>
      </c>
      <c r="B11" s="8" t="s">
        <v>4</v>
      </c>
      <c r="C11" s="8" t="s">
        <v>5</v>
      </c>
      <c r="D11" s="9" t="s">
        <v>6</v>
      </c>
      <c r="E11" s="10" t="s">
        <v>7</v>
      </c>
      <c r="F11" s="38"/>
    </row>
    <row r="12" spans="1:8" ht="48">
      <c r="A12" s="174" t="s">
        <v>113</v>
      </c>
      <c r="B12" s="12" t="s">
        <v>114</v>
      </c>
      <c r="C12" s="11" t="s">
        <v>8</v>
      </c>
      <c r="D12" s="15">
        <v>0.4</v>
      </c>
      <c r="E12" s="175">
        <f>$H$10*D12*12</f>
        <v>1330.0800000000002</v>
      </c>
      <c r="F12" s="38"/>
    </row>
    <row r="13" spans="1:8" ht="48">
      <c r="A13" s="174" t="s">
        <v>128</v>
      </c>
      <c r="B13" s="12" t="s">
        <v>114</v>
      </c>
      <c r="C13" s="11" t="s">
        <v>8</v>
      </c>
      <c r="D13" s="15">
        <v>0.52</v>
      </c>
      <c r="E13" s="175">
        <f t="shared" ref="E13:E23" si="0">$H$10*D13*12</f>
        <v>1729.1040000000003</v>
      </c>
      <c r="F13" s="38"/>
    </row>
    <row r="14" spans="1:8" ht="38.25">
      <c r="A14" s="14" t="s">
        <v>118</v>
      </c>
      <c r="B14" s="11" t="s">
        <v>107</v>
      </c>
      <c r="C14" s="11" t="s">
        <v>10</v>
      </c>
      <c r="D14" s="12">
        <v>1.44</v>
      </c>
      <c r="E14" s="175">
        <f t="shared" si="0"/>
        <v>4788.2880000000005</v>
      </c>
      <c r="F14" s="39"/>
      <c r="G14" s="116"/>
    </row>
    <row r="15" spans="1:8" ht="38.25">
      <c r="A15" s="14" t="s">
        <v>119</v>
      </c>
      <c r="B15" s="11" t="s">
        <v>14</v>
      </c>
      <c r="C15" s="11" t="s">
        <v>8</v>
      </c>
      <c r="D15" s="12">
        <v>0.6</v>
      </c>
      <c r="E15" s="175">
        <f t="shared" si="0"/>
        <v>1995.1200000000003</v>
      </c>
      <c r="F15" s="39"/>
      <c r="G15" s="116"/>
    </row>
    <row r="16" spans="1:8" ht="51">
      <c r="A16" s="14" t="s">
        <v>11</v>
      </c>
      <c r="B16" s="11" t="s">
        <v>107</v>
      </c>
      <c r="C16" s="11" t="s">
        <v>12</v>
      </c>
      <c r="D16" s="12">
        <v>0.35</v>
      </c>
      <c r="E16" s="175">
        <v>1202.46</v>
      </c>
      <c r="F16" s="39">
        <f>D16*12*H10</f>
        <v>1163.82</v>
      </c>
      <c r="G16" s="116">
        <f>E16-F16</f>
        <v>38.6400000000001</v>
      </c>
    </row>
    <row r="17" spans="1:7" ht="25.5">
      <c r="A17" s="14" t="s">
        <v>13</v>
      </c>
      <c r="B17" s="11" t="s">
        <v>107</v>
      </c>
      <c r="C17" s="11" t="s">
        <v>8</v>
      </c>
      <c r="D17" s="11">
        <v>11.24</v>
      </c>
      <c r="E17" s="175">
        <f t="shared" si="0"/>
        <v>37375.248000000007</v>
      </c>
      <c r="F17" s="39"/>
      <c r="G17" s="116"/>
    </row>
    <row r="18" spans="1:7">
      <c r="A18" s="14" t="s">
        <v>29</v>
      </c>
      <c r="B18" s="11" t="s">
        <v>14</v>
      </c>
      <c r="C18" s="11" t="s">
        <v>8</v>
      </c>
      <c r="D18" s="12">
        <v>3.18</v>
      </c>
      <c r="E18" s="175">
        <f t="shared" si="0"/>
        <v>10574.136000000002</v>
      </c>
      <c r="F18" s="39"/>
      <c r="G18" s="116"/>
    </row>
    <row r="19" spans="1:7">
      <c r="A19" s="14" t="s">
        <v>33</v>
      </c>
      <c r="B19" s="11" t="s">
        <v>107</v>
      </c>
      <c r="C19" s="11" t="s">
        <v>8</v>
      </c>
      <c r="D19" s="12">
        <v>0.48</v>
      </c>
      <c r="E19" s="175">
        <f t="shared" si="0"/>
        <v>1596.096</v>
      </c>
      <c r="F19" s="39"/>
      <c r="G19" s="116"/>
    </row>
    <row r="20" spans="1:7" ht="25.5">
      <c r="A20" s="14" t="s">
        <v>15</v>
      </c>
      <c r="B20" s="11" t="s">
        <v>16</v>
      </c>
      <c r="C20" s="11" t="s">
        <v>8</v>
      </c>
      <c r="D20" s="12">
        <v>0.98</v>
      </c>
      <c r="E20" s="175">
        <f t="shared" si="0"/>
        <v>3258.6959999999999</v>
      </c>
      <c r="F20" s="39"/>
      <c r="G20" s="116"/>
    </row>
    <row r="21" spans="1:7" ht="25.5">
      <c r="A21" s="14" t="s">
        <v>75</v>
      </c>
      <c r="B21" s="11" t="s">
        <v>16</v>
      </c>
      <c r="C21" s="11" t="s">
        <v>8</v>
      </c>
      <c r="D21" s="12">
        <v>1.69</v>
      </c>
      <c r="E21" s="175">
        <f t="shared" si="0"/>
        <v>5619.5880000000006</v>
      </c>
      <c r="F21" s="39"/>
      <c r="G21" s="116"/>
    </row>
    <row r="22" spans="1:7" ht="25.5">
      <c r="A22" s="14" t="s">
        <v>18</v>
      </c>
      <c r="B22" s="11" t="s">
        <v>16</v>
      </c>
      <c r="C22" s="11" t="s">
        <v>8</v>
      </c>
      <c r="D22" s="11">
        <v>0.35</v>
      </c>
      <c r="E22" s="175">
        <f t="shared" si="0"/>
        <v>1163.82</v>
      </c>
      <c r="F22" s="39"/>
      <c r="G22" s="116"/>
    </row>
    <row r="23" spans="1:7" ht="25.5">
      <c r="A23" s="14" t="s">
        <v>19</v>
      </c>
      <c r="B23" s="11" t="s">
        <v>14</v>
      </c>
      <c r="C23" s="11" t="s">
        <v>8</v>
      </c>
      <c r="D23" s="11">
        <v>1.1499999999999999</v>
      </c>
      <c r="E23" s="175">
        <f t="shared" si="0"/>
        <v>3823.9800000000005</v>
      </c>
      <c r="F23" s="39"/>
      <c r="G23" s="116"/>
    </row>
    <row r="24" spans="1:7" ht="19.5" customHeight="1">
      <c r="A24" s="21" t="s">
        <v>294</v>
      </c>
      <c r="B24" s="22"/>
      <c r="C24" s="22" t="s">
        <v>124</v>
      </c>
      <c r="D24" s="22"/>
      <c r="E24" s="13">
        <v>43447</v>
      </c>
      <c r="F24" s="39"/>
      <c r="G24" s="116"/>
    </row>
    <row r="25" spans="1:7" ht="19.5" thickBot="1">
      <c r="A25" s="16" t="s">
        <v>32</v>
      </c>
      <c r="B25" s="17"/>
      <c r="C25" s="17"/>
      <c r="D25" s="18"/>
      <c r="E25" s="115">
        <f>SUM(E12:E24)</f>
        <v>117903.61600000001</v>
      </c>
      <c r="F25" s="40"/>
    </row>
    <row r="26" spans="1:7">
      <c r="A26" s="5"/>
      <c r="B26" s="5"/>
      <c r="C26" s="5"/>
      <c r="D26" s="5"/>
      <c r="E26" s="6"/>
      <c r="F26" s="6"/>
    </row>
    <row r="27" spans="1:7" ht="36.75" customHeight="1">
      <c r="A27" s="230" t="s">
        <v>295</v>
      </c>
      <c r="B27" s="230"/>
      <c r="C27" s="230"/>
      <c r="D27" s="230"/>
      <c r="E27" s="230"/>
      <c r="F27" s="56"/>
    </row>
    <row r="28" spans="1:7">
      <c r="A28" s="5"/>
      <c r="B28" s="5"/>
      <c r="C28" s="5"/>
      <c r="D28" s="5"/>
      <c r="E28" s="6"/>
      <c r="F28" s="6"/>
    </row>
    <row r="29" spans="1:7" ht="31.5" customHeight="1">
      <c r="A29" s="230" t="s">
        <v>296</v>
      </c>
      <c r="B29" s="230"/>
      <c r="C29" s="230"/>
      <c r="D29" s="230"/>
      <c r="E29" s="230"/>
      <c r="F29" s="56"/>
    </row>
    <row r="30" spans="1:7">
      <c r="A30" s="5"/>
      <c r="B30" s="5"/>
      <c r="C30" s="5"/>
      <c r="D30" s="5"/>
      <c r="E30" s="6"/>
      <c r="F30" s="6"/>
    </row>
    <row r="31" spans="1:7" ht="28.5" customHeight="1">
      <c r="A31" s="230" t="s">
        <v>99</v>
      </c>
      <c r="B31" s="230"/>
      <c r="C31" s="230"/>
      <c r="D31" s="230"/>
      <c r="E31" s="230"/>
      <c r="F31" s="57"/>
    </row>
    <row r="32" spans="1:7">
      <c r="A32" s="134"/>
      <c r="B32" s="134"/>
      <c r="C32" s="134"/>
      <c r="D32" s="134"/>
      <c r="E32" s="134"/>
      <c r="F32" s="6"/>
    </row>
    <row r="33" spans="1:6" ht="28.5" customHeight="1">
      <c r="A33" s="230" t="s">
        <v>21</v>
      </c>
      <c r="B33" s="230"/>
      <c r="C33" s="230"/>
      <c r="D33" s="230"/>
      <c r="E33" s="230"/>
      <c r="F33" s="56"/>
    </row>
    <row r="34" spans="1:6">
      <c r="A34" s="5"/>
      <c r="B34" s="5"/>
      <c r="C34" s="5"/>
      <c r="D34" s="5"/>
      <c r="E34" s="6"/>
      <c r="F34" s="6"/>
    </row>
    <row r="35" spans="1:6">
      <c r="A35" s="5"/>
      <c r="B35" s="5"/>
      <c r="C35" s="5"/>
      <c r="D35" s="5"/>
      <c r="E35" s="6"/>
      <c r="F35" s="6"/>
    </row>
    <row r="36" spans="1:6">
      <c r="A36" s="236" t="s">
        <v>22</v>
      </c>
      <c r="B36" s="236"/>
      <c r="C36" s="236"/>
      <c r="D36" s="236"/>
      <c r="E36" s="236"/>
      <c r="F36" s="58"/>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24.xml><?xml version="1.0" encoding="utf-8"?>
<worksheet xmlns="http://schemas.openxmlformats.org/spreadsheetml/2006/main" xmlns:r="http://schemas.openxmlformats.org/officeDocument/2006/relationships">
  <dimension ref="A1:H43"/>
  <sheetViews>
    <sheetView workbookViewId="0">
      <selection activeCell="A29" sqref="A29"/>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59"/>
    </row>
    <row r="2" spans="1:8" ht="36" customHeight="1">
      <c r="A2" s="232" t="s">
        <v>1</v>
      </c>
      <c r="B2" s="232"/>
      <c r="C2" s="232"/>
      <c r="D2" s="232"/>
      <c r="E2" s="232"/>
      <c r="F2" s="60"/>
    </row>
    <row r="3" spans="1:8">
      <c r="A3" s="1"/>
      <c r="B3" s="1"/>
      <c r="C3" s="1"/>
      <c r="D3" s="1"/>
      <c r="E3" s="2"/>
      <c r="F3" s="2"/>
    </row>
    <row r="4" spans="1:8" ht="15" customHeight="1">
      <c r="A4" s="62" t="s">
        <v>2</v>
      </c>
      <c r="B4" s="1"/>
      <c r="C4" s="1"/>
      <c r="D4" s="233" t="s">
        <v>220</v>
      </c>
      <c r="E4" s="233"/>
      <c r="F4" s="61"/>
    </row>
    <row r="5" spans="1:8">
      <c r="A5" s="1"/>
      <c r="B5" s="1"/>
      <c r="C5" s="1"/>
      <c r="D5" s="1"/>
      <c r="E5" s="2"/>
      <c r="F5" s="2"/>
    </row>
    <row r="6" spans="1:8">
      <c r="A6" s="1"/>
      <c r="B6" s="1"/>
      <c r="C6" s="1"/>
      <c r="D6" s="1"/>
      <c r="E6" s="2"/>
      <c r="F6" s="2"/>
    </row>
    <row r="7" spans="1:8" ht="90.75" customHeight="1">
      <c r="A7" s="230" t="s">
        <v>161</v>
      </c>
      <c r="B7" s="230"/>
      <c r="C7" s="230"/>
      <c r="D7" s="230"/>
      <c r="E7" s="230"/>
      <c r="F7" s="62"/>
    </row>
    <row r="8" spans="1:8">
      <c r="A8" s="3"/>
      <c r="B8" s="3"/>
      <c r="C8" s="3"/>
      <c r="D8" s="3"/>
      <c r="E8" s="4"/>
      <c r="F8" s="4"/>
    </row>
    <row r="9" spans="1:8" ht="45.75" customHeight="1">
      <c r="A9" s="230" t="s">
        <v>51</v>
      </c>
      <c r="B9" s="230"/>
      <c r="C9" s="230"/>
      <c r="D9" s="230"/>
      <c r="E9" s="230"/>
      <c r="F9" s="62"/>
    </row>
    <row r="10" spans="1:8" ht="15.75" thickBot="1">
      <c r="A10" s="5"/>
      <c r="B10" s="5"/>
      <c r="C10" s="5"/>
      <c r="D10" s="5"/>
      <c r="E10" s="6"/>
      <c r="F10" s="6"/>
      <c r="H10">
        <v>409.7</v>
      </c>
    </row>
    <row r="11" spans="1:8" ht="84.75" customHeight="1">
      <c r="A11" s="7" t="s">
        <v>3</v>
      </c>
      <c r="B11" s="8" t="s">
        <v>4</v>
      </c>
      <c r="C11" s="8" t="s">
        <v>5</v>
      </c>
      <c r="D11" s="9" t="s">
        <v>6</v>
      </c>
      <c r="E11" s="10" t="s">
        <v>7</v>
      </c>
      <c r="F11" s="38"/>
    </row>
    <row r="12" spans="1:8" ht="48">
      <c r="A12" s="174" t="s">
        <v>113</v>
      </c>
      <c r="B12" s="12" t="s">
        <v>114</v>
      </c>
      <c r="C12" s="11" t="s">
        <v>8</v>
      </c>
      <c r="D12" s="15">
        <v>0.4</v>
      </c>
      <c r="E12" s="175">
        <f>$H$10*D12*12</f>
        <v>1966.56</v>
      </c>
      <c r="F12" s="38"/>
    </row>
    <row r="13" spans="1:8" ht="60">
      <c r="A13" s="174" t="s">
        <v>115</v>
      </c>
      <c r="B13" s="12" t="s">
        <v>114</v>
      </c>
      <c r="C13" s="11" t="s">
        <v>8</v>
      </c>
      <c r="D13" s="15">
        <v>0.52</v>
      </c>
      <c r="E13" s="175">
        <f t="shared" ref="E13:E23" si="0">$H$10*D13*12</f>
        <v>2556.5280000000002</v>
      </c>
      <c r="F13" s="38"/>
    </row>
    <row r="14" spans="1:8" ht="38.25">
      <c r="A14" s="14" t="s">
        <v>118</v>
      </c>
      <c r="B14" s="11" t="s">
        <v>107</v>
      </c>
      <c r="C14" s="11" t="s">
        <v>10</v>
      </c>
      <c r="D14" s="12">
        <v>0.37</v>
      </c>
      <c r="E14" s="175">
        <f t="shared" si="0"/>
        <v>1819.068</v>
      </c>
      <c r="F14" s="39"/>
      <c r="G14" s="116"/>
    </row>
    <row r="15" spans="1:8" ht="38.25">
      <c r="A15" s="14" t="s">
        <v>119</v>
      </c>
      <c r="B15" s="11" t="s">
        <v>14</v>
      </c>
      <c r="C15" s="11" t="s">
        <v>8</v>
      </c>
      <c r="D15" s="12">
        <v>0.6</v>
      </c>
      <c r="E15" s="175">
        <f t="shared" si="0"/>
        <v>2949.84</v>
      </c>
      <c r="F15" s="39"/>
    </row>
    <row r="16" spans="1:8" ht="51">
      <c r="A16" s="14" t="s">
        <v>11</v>
      </c>
      <c r="B16" s="11" t="s">
        <v>107</v>
      </c>
      <c r="C16" s="11" t="s">
        <v>12</v>
      </c>
      <c r="D16" s="12">
        <v>0.42</v>
      </c>
      <c r="E16" s="175">
        <f t="shared" si="0"/>
        <v>2064.8879999999999</v>
      </c>
      <c r="F16" s="39"/>
    </row>
    <row r="17" spans="1:7" ht="25.5">
      <c r="A17" s="14" t="s">
        <v>13</v>
      </c>
      <c r="B17" s="11" t="s">
        <v>107</v>
      </c>
      <c r="C17" s="11" t="s">
        <v>8</v>
      </c>
      <c r="D17" s="11">
        <v>8.7799999999999994</v>
      </c>
      <c r="E17" s="175">
        <f t="shared" si="0"/>
        <v>43165.991999999998</v>
      </c>
      <c r="F17" s="39"/>
    </row>
    <row r="18" spans="1:7">
      <c r="A18" s="14" t="s">
        <v>29</v>
      </c>
      <c r="B18" s="11" t="s">
        <v>14</v>
      </c>
      <c r="C18" s="11" t="s">
        <v>8</v>
      </c>
      <c r="D18" s="12">
        <v>3.18</v>
      </c>
      <c r="E18" s="175">
        <f t="shared" si="0"/>
        <v>15634.152</v>
      </c>
      <c r="F18" s="39"/>
    </row>
    <row r="19" spans="1:7">
      <c r="A19" s="14" t="s">
        <v>33</v>
      </c>
      <c r="B19" s="11" t="s">
        <v>107</v>
      </c>
      <c r="C19" s="11" t="s">
        <v>8</v>
      </c>
      <c r="D19" s="12">
        <v>0.26</v>
      </c>
      <c r="E19" s="175">
        <f t="shared" si="0"/>
        <v>1278.2640000000001</v>
      </c>
      <c r="F19" s="39"/>
    </row>
    <row r="20" spans="1:7" ht="25.5">
      <c r="A20" s="14" t="s">
        <v>15</v>
      </c>
      <c r="B20" s="11" t="s">
        <v>16</v>
      </c>
      <c r="C20" s="11" t="s">
        <v>8</v>
      </c>
      <c r="D20" s="12">
        <v>0.98</v>
      </c>
      <c r="E20" s="175">
        <f t="shared" si="0"/>
        <v>4818.0720000000001</v>
      </c>
      <c r="F20" s="39"/>
    </row>
    <row r="21" spans="1:7" ht="25.5">
      <c r="A21" s="14" t="s">
        <v>17</v>
      </c>
      <c r="B21" s="11" t="s">
        <v>16</v>
      </c>
      <c r="C21" s="11" t="s">
        <v>8</v>
      </c>
      <c r="D21" s="12">
        <v>0.61</v>
      </c>
      <c r="E21" s="175">
        <f t="shared" si="0"/>
        <v>2999.0039999999999</v>
      </c>
      <c r="F21" s="39"/>
    </row>
    <row r="22" spans="1:7" ht="25.5">
      <c r="A22" s="14" t="s">
        <v>18</v>
      </c>
      <c r="B22" s="11" t="s">
        <v>16</v>
      </c>
      <c r="C22" s="11" t="s">
        <v>8</v>
      </c>
      <c r="D22" s="11">
        <v>0.35</v>
      </c>
      <c r="E22" s="175">
        <f t="shared" si="0"/>
        <v>1720.7399999999998</v>
      </c>
      <c r="F22" s="39"/>
      <c r="G22" s="116"/>
    </row>
    <row r="23" spans="1:7" ht="25.5">
      <c r="A23" s="14" t="s">
        <v>19</v>
      </c>
      <c r="B23" s="11" t="s">
        <v>14</v>
      </c>
      <c r="C23" s="11" t="s">
        <v>8</v>
      </c>
      <c r="D23" s="11">
        <v>1.1000000000000001</v>
      </c>
      <c r="E23" s="175">
        <f t="shared" si="0"/>
        <v>5408.04</v>
      </c>
      <c r="F23" s="39"/>
      <c r="G23" s="116"/>
    </row>
    <row r="24" spans="1:7" ht="19.5" thickBot="1">
      <c r="A24" s="16" t="s">
        <v>32</v>
      </c>
      <c r="B24" s="17"/>
      <c r="C24" s="17"/>
      <c r="D24" s="18"/>
      <c r="E24" s="115">
        <f>SUM(E12:E23)</f>
        <v>86381.147999999986</v>
      </c>
      <c r="F24" s="40"/>
      <c r="G24" s="116"/>
    </row>
    <row r="25" spans="1:7">
      <c r="A25" s="5"/>
      <c r="B25" s="5"/>
      <c r="C25" s="5"/>
      <c r="D25" s="5"/>
      <c r="E25" s="6"/>
      <c r="F25" s="6"/>
    </row>
    <row r="26" spans="1:7" ht="29.25" customHeight="1">
      <c r="A26" s="230" t="s">
        <v>297</v>
      </c>
      <c r="B26" s="230"/>
      <c r="C26" s="230"/>
      <c r="D26" s="230"/>
      <c r="E26" s="230"/>
      <c r="F26" s="62"/>
    </row>
    <row r="27" spans="1:7">
      <c r="A27" s="5"/>
      <c r="B27" s="5"/>
      <c r="C27" s="5"/>
      <c r="D27" s="5"/>
      <c r="E27" s="6"/>
      <c r="F27" s="6"/>
    </row>
    <row r="28" spans="1:7" ht="30" customHeight="1">
      <c r="A28" s="230" t="s">
        <v>298</v>
      </c>
      <c r="B28" s="230"/>
      <c r="C28" s="230"/>
      <c r="D28" s="230"/>
      <c r="E28" s="230"/>
      <c r="F28" s="62"/>
    </row>
    <row r="29" spans="1:7">
      <c r="A29" s="5"/>
      <c r="B29" s="5"/>
      <c r="C29" s="5"/>
      <c r="D29" s="5"/>
      <c r="E29" s="6"/>
      <c r="F29" s="6"/>
    </row>
    <row r="30" spans="1:7" ht="31.5" customHeight="1">
      <c r="A30" s="230" t="s">
        <v>99</v>
      </c>
      <c r="B30" s="230"/>
      <c r="C30" s="230"/>
      <c r="D30" s="230"/>
      <c r="E30" s="230"/>
      <c r="F30" s="63"/>
    </row>
    <row r="31" spans="1:7">
      <c r="A31" s="134"/>
      <c r="B31" s="134"/>
      <c r="C31" s="134"/>
      <c r="D31" s="134"/>
      <c r="E31" s="134"/>
      <c r="F31" s="6"/>
    </row>
    <row r="32" spans="1:7" ht="28.5" customHeight="1">
      <c r="A32" s="230" t="s">
        <v>21</v>
      </c>
      <c r="B32" s="230"/>
      <c r="C32" s="230"/>
      <c r="D32" s="230"/>
      <c r="E32" s="230"/>
      <c r="F32" s="62"/>
    </row>
    <row r="33" spans="1:6">
      <c r="A33" s="5"/>
      <c r="B33" s="5"/>
      <c r="C33" s="5"/>
      <c r="D33" s="5"/>
      <c r="E33" s="6"/>
      <c r="F33" s="6"/>
    </row>
    <row r="34" spans="1:6">
      <c r="A34" s="5"/>
      <c r="B34" s="5"/>
      <c r="C34" s="5"/>
      <c r="D34" s="5"/>
      <c r="E34" s="6"/>
      <c r="F34" s="6"/>
    </row>
    <row r="35" spans="1:6">
      <c r="A35" s="236" t="s">
        <v>22</v>
      </c>
      <c r="B35" s="236"/>
      <c r="C35" s="236"/>
      <c r="D35" s="236"/>
      <c r="E35" s="236"/>
      <c r="F35" s="64"/>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25.xml><?xml version="1.0" encoding="utf-8"?>
<worksheet xmlns="http://schemas.openxmlformats.org/spreadsheetml/2006/main" xmlns:r="http://schemas.openxmlformats.org/officeDocument/2006/relationships">
  <dimension ref="A1:I42"/>
  <sheetViews>
    <sheetView workbookViewId="0">
      <selection activeCell="I26" sqref="I26"/>
    </sheetView>
  </sheetViews>
  <sheetFormatPr defaultRowHeight="15"/>
  <cols>
    <col min="1" max="1" width="5.570312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59"/>
    </row>
    <row r="2" spans="1:9" ht="36" customHeight="1">
      <c r="A2" s="232" t="s">
        <v>1</v>
      </c>
      <c r="B2" s="232"/>
      <c r="C2" s="232"/>
      <c r="D2" s="232"/>
      <c r="E2" s="232"/>
      <c r="F2" s="232"/>
      <c r="G2" s="60"/>
    </row>
    <row r="3" spans="1:9">
      <c r="B3" s="1"/>
      <c r="C3" s="1"/>
      <c r="D3" s="1"/>
      <c r="E3" s="1"/>
      <c r="F3" s="2"/>
      <c r="G3" s="2"/>
    </row>
    <row r="4" spans="1:9" ht="15" customHeight="1">
      <c r="B4" s="62" t="s">
        <v>2</v>
      </c>
      <c r="C4" s="1"/>
      <c r="D4" s="1"/>
      <c r="E4" s="233" t="s">
        <v>220</v>
      </c>
      <c r="F4" s="233"/>
      <c r="G4" s="61"/>
    </row>
    <row r="5" spans="1:9">
      <c r="B5" s="1"/>
      <c r="C5" s="1"/>
      <c r="D5" s="1"/>
      <c r="E5" s="1"/>
      <c r="F5" s="2"/>
      <c r="G5" s="2"/>
    </row>
    <row r="6" spans="1:9">
      <c r="B6" s="1"/>
      <c r="C6" s="1"/>
      <c r="D6" s="1"/>
      <c r="E6" s="1"/>
      <c r="F6" s="2"/>
      <c r="G6" s="2"/>
    </row>
    <row r="7" spans="1:9" ht="94.5" customHeight="1">
      <c r="A7" s="230" t="s">
        <v>162</v>
      </c>
      <c r="B7" s="230"/>
      <c r="C7" s="230"/>
      <c r="D7" s="230"/>
      <c r="E7" s="230"/>
      <c r="F7" s="230"/>
      <c r="G7" s="62"/>
    </row>
    <row r="8" spans="1:9">
      <c r="B8" s="3"/>
      <c r="C8" s="3"/>
      <c r="D8" s="3"/>
      <c r="E8" s="3"/>
      <c r="F8" s="4"/>
      <c r="G8" s="4"/>
    </row>
    <row r="9" spans="1:9" ht="45.75" customHeight="1">
      <c r="A9" s="230" t="s">
        <v>52</v>
      </c>
      <c r="B9" s="230"/>
      <c r="C9" s="230"/>
      <c r="D9" s="230"/>
      <c r="E9" s="230"/>
      <c r="F9" s="230"/>
      <c r="G9" s="62"/>
    </row>
    <row r="10" spans="1:9" ht="15.75" thickBot="1">
      <c r="B10" s="5"/>
      <c r="C10" s="5"/>
      <c r="D10" s="5"/>
      <c r="E10" s="5"/>
      <c r="F10" s="6"/>
      <c r="G10" s="6"/>
      <c r="I10">
        <v>270.39999999999998</v>
      </c>
    </row>
    <row r="11" spans="1:9" ht="84" customHeight="1">
      <c r="A11" s="146" t="s">
        <v>106</v>
      </c>
      <c r="B11" s="130" t="s">
        <v>3</v>
      </c>
      <c r="C11" s="130" t="s">
        <v>4</v>
      </c>
      <c r="D11" s="130" t="s">
        <v>5</v>
      </c>
      <c r="E11" s="131" t="s">
        <v>6</v>
      </c>
      <c r="F11" s="132" t="s">
        <v>7</v>
      </c>
      <c r="G11" s="38"/>
    </row>
    <row r="12" spans="1:9" ht="51">
      <c r="A12" s="147">
        <v>1</v>
      </c>
      <c r="B12" s="145" t="s">
        <v>9</v>
      </c>
      <c r="C12" s="11" t="s">
        <v>107</v>
      </c>
      <c r="D12" s="11" t="s">
        <v>10</v>
      </c>
      <c r="E12" s="12">
        <v>0.45</v>
      </c>
      <c r="F12" s="13">
        <f>E12*12*I10</f>
        <v>1460.16</v>
      </c>
      <c r="G12" s="39"/>
      <c r="H12" s="116"/>
    </row>
    <row r="13" spans="1:9" ht="51">
      <c r="A13" s="147">
        <v>2</v>
      </c>
      <c r="B13" s="145" t="s">
        <v>34</v>
      </c>
      <c r="C13" s="11" t="s">
        <v>14</v>
      </c>
      <c r="D13" s="11" t="s">
        <v>8</v>
      </c>
      <c r="E13" s="12">
        <v>1.04</v>
      </c>
      <c r="F13" s="13">
        <f t="shared" ref="F13:F20" si="0">E13*$I$10*12</f>
        <v>3374.5920000000001</v>
      </c>
      <c r="G13" s="39"/>
    </row>
    <row r="14" spans="1:9" ht="51">
      <c r="A14" s="147">
        <v>3</v>
      </c>
      <c r="B14" s="145" t="s">
        <v>11</v>
      </c>
      <c r="C14" s="11" t="s">
        <v>107</v>
      </c>
      <c r="D14" s="11" t="s">
        <v>12</v>
      </c>
      <c r="E14" s="12">
        <v>0.27</v>
      </c>
      <c r="F14" s="13">
        <v>1019.42</v>
      </c>
      <c r="G14" s="39">
        <f>E14*12*I10</f>
        <v>876.096</v>
      </c>
      <c r="H14" s="116">
        <f>F14-G14</f>
        <v>143.32399999999996</v>
      </c>
    </row>
    <row r="15" spans="1:9" ht="25.5">
      <c r="A15" s="147">
        <v>4</v>
      </c>
      <c r="B15" s="145" t="s">
        <v>13</v>
      </c>
      <c r="C15" s="11" t="s">
        <v>107</v>
      </c>
      <c r="D15" s="11" t="s">
        <v>8</v>
      </c>
      <c r="E15" s="11">
        <v>5.9</v>
      </c>
      <c r="F15" s="13">
        <f t="shared" si="0"/>
        <v>19144.32</v>
      </c>
      <c r="G15" s="39"/>
    </row>
    <row r="16" spans="1:9">
      <c r="A16" s="147">
        <v>5</v>
      </c>
      <c r="B16" s="145" t="s">
        <v>29</v>
      </c>
      <c r="C16" s="11" t="s">
        <v>14</v>
      </c>
      <c r="D16" s="11" t="s">
        <v>8</v>
      </c>
      <c r="E16" s="12">
        <v>2.48</v>
      </c>
      <c r="F16" s="13">
        <f t="shared" si="0"/>
        <v>8047.1039999999994</v>
      </c>
      <c r="G16" s="39"/>
    </row>
    <row r="17" spans="1:8">
      <c r="A17" s="147">
        <v>6</v>
      </c>
      <c r="B17" s="145" t="s">
        <v>33</v>
      </c>
      <c r="C17" s="11" t="s">
        <v>107</v>
      </c>
      <c r="D17" s="11" t="s">
        <v>8</v>
      </c>
      <c r="E17" s="12">
        <v>0.27</v>
      </c>
      <c r="F17" s="13">
        <f t="shared" si="0"/>
        <v>876.096</v>
      </c>
      <c r="G17" s="39"/>
    </row>
    <row r="18" spans="1:8" ht="25.5">
      <c r="A18" s="147">
        <v>7</v>
      </c>
      <c r="B18" s="145" t="s">
        <v>15</v>
      </c>
      <c r="C18" s="11" t="s">
        <v>16</v>
      </c>
      <c r="D18" s="11" t="s">
        <v>8</v>
      </c>
      <c r="E18" s="12">
        <v>0.98</v>
      </c>
      <c r="F18" s="13">
        <f t="shared" si="0"/>
        <v>3179.9039999999995</v>
      </c>
      <c r="G18" s="39"/>
    </row>
    <row r="19" spans="1:8" ht="25.5">
      <c r="A19" s="147">
        <v>8</v>
      </c>
      <c r="B19" s="145" t="s">
        <v>18</v>
      </c>
      <c r="C19" s="11" t="s">
        <v>16</v>
      </c>
      <c r="D19" s="11" t="s">
        <v>8</v>
      </c>
      <c r="E19" s="11">
        <v>0.35</v>
      </c>
      <c r="F19" s="13">
        <f t="shared" si="0"/>
        <v>1135.6799999999998</v>
      </c>
      <c r="G19" s="39"/>
      <c r="H19" s="116"/>
    </row>
    <row r="20" spans="1:8" ht="25.5">
      <c r="A20" s="147">
        <v>9</v>
      </c>
      <c r="B20" s="145" t="s">
        <v>19</v>
      </c>
      <c r="C20" s="11" t="s">
        <v>14</v>
      </c>
      <c r="D20" s="11" t="s">
        <v>8</v>
      </c>
      <c r="E20" s="11">
        <v>1.1000000000000001</v>
      </c>
      <c r="F20" s="13">
        <f t="shared" si="0"/>
        <v>3569.2799999999997</v>
      </c>
      <c r="G20" s="39"/>
      <c r="H20" s="116"/>
    </row>
    <row r="21" spans="1:8">
      <c r="A21" s="147">
        <v>10</v>
      </c>
      <c r="B21" s="145" t="s">
        <v>209</v>
      </c>
      <c r="C21" s="11"/>
      <c r="D21" s="11" t="s">
        <v>124</v>
      </c>
      <c r="E21" s="11"/>
      <c r="F21" s="13">
        <v>5340</v>
      </c>
      <c r="G21" s="39"/>
      <c r="H21" s="116"/>
    </row>
    <row r="22" spans="1:8">
      <c r="A22" s="147">
        <v>11</v>
      </c>
      <c r="B22" s="145" t="s">
        <v>209</v>
      </c>
      <c r="C22" s="11"/>
      <c r="D22" s="11" t="s">
        <v>124</v>
      </c>
      <c r="E22" s="11"/>
      <c r="F22" s="13">
        <v>2093</v>
      </c>
      <c r="G22" s="39"/>
      <c r="H22" s="116"/>
    </row>
    <row r="23" spans="1:8" ht="19.5" thickBot="1">
      <c r="A23" s="185"/>
      <c r="B23" s="17" t="s">
        <v>32</v>
      </c>
      <c r="C23" s="17"/>
      <c r="D23" s="17"/>
      <c r="E23" s="18"/>
      <c r="F23" s="115">
        <f>SUM(F12:F22)</f>
        <v>49239.555999999997</v>
      </c>
      <c r="G23" s="40"/>
      <c r="H23" s="116"/>
    </row>
    <row r="24" spans="1:8">
      <c r="B24" s="5"/>
      <c r="C24" s="5"/>
      <c r="D24" s="5"/>
      <c r="E24" s="5"/>
      <c r="F24" s="6"/>
      <c r="G24" s="6"/>
    </row>
    <row r="25" spans="1:8" ht="36.75" customHeight="1">
      <c r="A25" s="230" t="s">
        <v>299</v>
      </c>
      <c r="B25" s="230"/>
      <c r="C25" s="230"/>
      <c r="D25" s="230"/>
      <c r="E25" s="230"/>
      <c r="F25" s="230"/>
      <c r="G25" s="62"/>
    </row>
    <row r="26" spans="1:8">
      <c r="A26" s="193"/>
      <c r="B26" s="138"/>
      <c r="C26" s="138"/>
      <c r="D26" s="138"/>
      <c r="E26" s="138"/>
      <c r="F26" s="139"/>
      <c r="G26" s="6"/>
    </row>
    <row r="27" spans="1:8" ht="30.75" customHeight="1">
      <c r="A27" s="230" t="s">
        <v>300</v>
      </c>
      <c r="B27" s="230"/>
      <c r="C27" s="230"/>
      <c r="D27" s="230"/>
      <c r="E27" s="230"/>
      <c r="F27" s="230"/>
      <c r="G27" s="62"/>
    </row>
    <row r="28" spans="1:8">
      <c r="A28" s="193"/>
      <c r="B28" s="138"/>
      <c r="C28" s="138"/>
      <c r="D28" s="138"/>
      <c r="E28" s="138"/>
      <c r="F28" s="139"/>
      <c r="G28" s="6"/>
    </row>
    <row r="29" spans="1:8" ht="19.5" customHeight="1">
      <c r="A29" s="230" t="s">
        <v>99</v>
      </c>
      <c r="B29" s="230"/>
      <c r="C29" s="230"/>
      <c r="D29" s="230"/>
      <c r="E29" s="230"/>
      <c r="F29" s="230"/>
      <c r="G29" s="63"/>
    </row>
    <row r="30" spans="1:8">
      <c r="B30" s="134"/>
      <c r="C30" s="134"/>
      <c r="D30" s="134"/>
      <c r="E30" s="134"/>
      <c r="F30" s="134"/>
      <c r="G30" s="6"/>
    </row>
    <row r="31" spans="1:8" ht="28.5" customHeight="1">
      <c r="A31" s="230" t="s">
        <v>21</v>
      </c>
      <c r="B31" s="230"/>
      <c r="C31" s="230"/>
      <c r="D31" s="230"/>
      <c r="E31" s="230"/>
      <c r="F31" s="230"/>
      <c r="G31" s="62"/>
    </row>
    <row r="32" spans="1:8">
      <c r="B32" s="5"/>
      <c r="C32" s="5"/>
      <c r="D32" s="5"/>
      <c r="E32" s="5"/>
      <c r="F32" s="6"/>
      <c r="G32" s="6"/>
    </row>
    <row r="33" spans="2:7">
      <c r="B33" s="5"/>
      <c r="C33" s="5"/>
      <c r="D33" s="5"/>
      <c r="E33" s="5"/>
      <c r="F33" s="6"/>
      <c r="G33" s="6"/>
    </row>
    <row r="34" spans="2:7">
      <c r="B34" s="236" t="s">
        <v>22</v>
      </c>
      <c r="C34" s="236"/>
      <c r="D34" s="236"/>
      <c r="E34" s="236"/>
      <c r="F34" s="236"/>
      <c r="G34" s="64"/>
    </row>
    <row r="35" spans="2:7">
      <c r="B35" s="5"/>
      <c r="C35" s="5"/>
      <c r="D35" s="5"/>
      <c r="E35" s="5"/>
      <c r="F35" s="6"/>
      <c r="G35" s="6"/>
    </row>
    <row r="36" spans="2:7">
      <c r="B36" s="5" t="s">
        <v>23</v>
      </c>
      <c r="C36" s="5" t="s">
        <v>178</v>
      </c>
      <c r="D36" s="5"/>
      <c r="E36" s="5"/>
      <c r="F36" s="6" t="s">
        <v>25</v>
      </c>
      <c r="G36" s="6"/>
    </row>
    <row r="37" spans="2:7">
      <c r="B37" s="5"/>
      <c r="C37" s="235" t="s">
        <v>179</v>
      </c>
      <c r="D37" s="235"/>
      <c r="E37" s="235"/>
      <c r="F37" s="6" t="s">
        <v>27</v>
      </c>
      <c r="G37" s="6"/>
    </row>
    <row r="38" spans="2:7">
      <c r="B38" s="5"/>
      <c r="C38" s="5"/>
      <c r="D38" s="5"/>
      <c r="E38" s="5"/>
      <c r="F38" s="6"/>
      <c r="G38" s="6"/>
    </row>
    <row r="39" spans="2:7">
      <c r="B39" s="5"/>
      <c r="C39" s="5"/>
      <c r="D39" s="5"/>
      <c r="E39" s="5"/>
      <c r="F39" s="6"/>
      <c r="G39" s="6"/>
    </row>
    <row r="40" spans="2:7">
      <c r="B40" s="5" t="s">
        <v>28</v>
      </c>
      <c r="C40" s="5" t="s">
        <v>24</v>
      </c>
      <c r="D40" s="5"/>
      <c r="E40" s="5"/>
      <c r="F40" s="6" t="s">
        <v>25</v>
      </c>
      <c r="G40" s="6"/>
    </row>
    <row r="41" spans="2:7">
      <c r="B41" s="5"/>
      <c r="C41" s="234" t="s">
        <v>26</v>
      </c>
      <c r="D41" s="234"/>
      <c r="E41" s="234"/>
      <c r="F41" s="6" t="s">
        <v>27</v>
      </c>
      <c r="G41" s="6"/>
    </row>
    <row r="42" spans="2:7">
      <c r="B42" s="5"/>
      <c r="C42" s="5"/>
      <c r="D42" s="5"/>
      <c r="E42" s="5"/>
      <c r="F42" s="6"/>
      <c r="G42" s="6"/>
    </row>
  </sheetData>
  <mergeCells count="12">
    <mergeCell ref="A1:F1"/>
    <mergeCell ref="A2:F2"/>
    <mergeCell ref="A7:F7"/>
    <mergeCell ref="A9:F9"/>
    <mergeCell ref="C41:E41"/>
    <mergeCell ref="E4:F4"/>
    <mergeCell ref="B34:F34"/>
    <mergeCell ref="C37:E37"/>
    <mergeCell ref="A25:F25"/>
    <mergeCell ref="A27:F27"/>
    <mergeCell ref="A29:F29"/>
    <mergeCell ref="A31:F31"/>
  </mergeCells>
  <pageMargins left="0.24" right="0.21" top="0.4" bottom="0.32" header="0.3" footer="0.24"/>
  <pageSetup paperSize="9" orientation="portrait" r:id="rId1"/>
</worksheet>
</file>

<file path=xl/worksheets/sheet26.xml><?xml version="1.0" encoding="utf-8"?>
<worksheet xmlns="http://schemas.openxmlformats.org/spreadsheetml/2006/main" xmlns:r="http://schemas.openxmlformats.org/officeDocument/2006/relationships">
  <dimension ref="A1:I40"/>
  <sheetViews>
    <sheetView topLeftCell="A19" workbookViewId="0">
      <selection activeCell="J27" sqref="J27"/>
    </sheetView>
  </sheetViews>
  <sheetFormatPr defaultRowHeight="15"/>
  <cols>
    <col min="1" max="1" width="5.710937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59"/>
    </row>
    <row r="2" spans="1:9" ht="36" customHeight="1">
      <c r="A2" s="232" t="s">
        <v>1</v>
      </c>
      <c r="B2" s="232"/>
      <c r="C2" s="232"/>
      <c r="D2" s="232"/>
      <c r="E2" s="232"/>
      <c r="F2" s="232"/>
      <c r="G2" s="60"/>
    </row>
    <row r="3" spans="1:9">
      <c r="B3" s="1"/>
      <c r="C3" s="1"/>
      <c r="D3" s="1"/>
      <c r="E3" s="1"/>
      <c r="F3" s="2"/>
      <c r="G3" s="2"/>
    </row>
    <row r="4" spans="1:9" ht="15" customHeight="1">
      <c r="B4" s="62" t="s">
        <v>2</v>
      </c>
      <c r="C4" s="1"/>
      <c r="D4" s="1"/>
      <c r="E4" s="233" t="s">
        <v>220</v>
      </c>
      <c r="F4" s="233"/>
      <c r="G4" s="61"/>
    </row>
    <row r="5" spans="1:9">
      <c r="B5" s="1"/>
      <c r="C5" s="1"/>
      <c r="D5" s="1"/>
      <c r="E5" s="1"/>
      <c r="F5" s="2"/>
      <c r="G5" s="2"/>
    </row>
    <row r="6" spans="1:9">
      <c r="B6" s="1"/>
      <c r="C6" s="1"/>
      <c r="D6" s="1"/>
      <c r="E6" s="1"/>
      <c r="F6" s="2"/>
      <c r="G6" s="2"/>
    </row>
    <row r="7" spans="1:9" ht="93" customHeight="1">
      <c r="A7" s="230" t="s">
        <v>163</v>
      </c>
      <c r="B7" s="230"/>
      <c r="C7" s="230"/>
      <c r="D7" s="230"/>
      <c r="E7" s="230"/>
      <c r="F7" s="230"/>
      <c r="G7" s="62"/>
    </row>
    <row r="8" spans="1:9">
      <c r="B8" s="3"/>
      <c r="C8" s="3"/>
      <c r="D8" s="3"/>
      <c r="E8" s="3"/>
      <c r="F8" s="4"/>
      <c r="G8" s="4"/>
    </row>
    <row r="9" spans="1:9" ht="45.75" customHeight="1">
      <c r="A9" s="230" t="s">
        <v>53</v>
      </c>
      <c r="B9" s="230"/>
      <c r="C9" s="230"/>
      <c r="D9" s="230"/>
      <c r="E9" s="230"/>
      <c r="F9" s="230"/>
      <c r="G9" s="62"/>
    </row>
    <row r="10" spans="1:9" ht="15.75" thickBot="1">
      <c r="B10" s="5"/>
      <c r="C10" s="5"/>
      <c r="D10" s="5"/>
      <c r="E10" s="5"/>
      <c r="F10" s="6"/>
      <c r="G10" s="6"/>
      <c r="I10">
        <v>281.10000000000002</v>
      </c>
    </row>
    <row r="11" spans="1:9" ht="79.5" customHeight="1">
      <c r="A11" s="146" t="s">
        <v>106</v>
      </c>
      <c r="B11" s="130" t="s">
        <v>3</v>
      </c>
      <c r="C11" s="130" t="s">
        <v>4</v>
      </c>
      <c r="D11" s="130" t="s">
        <v>5</v>
      </c>
      <c r="E11" s="131" t="s">
        <v>6</v>
      </c>
      <c r="F11" s="132" t="s">
        <v>7</v>
      </c>
      <c r="G11" s="38"/>
    </row>
    <row r="12" spans="1:9" ht="51">
      <c r="A12" s="147">
        <v>1</v>
      </c>
      <c r="B12" s="145" t="s">
        <v>9</v>
      </c>
      <c r="C12" s="11" t="s">
        <v>107</v>
      </c>
      <c r="D12" s="11" t="s">
        <v>10</v>
      </c>
      <c r="E12" s="12">
        <v>0.43</v>
      </c>
      <c r="F12" s="13">
        <v>1800</v>
      </c>
      <c r="G12" s="39">
        <f>E12*12*I10</f>
        <v>1450.4760000000001</v>
      </c>
      <c r="H12" s="116">
        <f>F12-G12</f>
        <v>349.52399999999989</v>
      </c>
    </row>
    <row r="13" spans="1:9" ht="51">
      <c r="A13" s="147">
        <v>2</v>
      </c>
      <c r="B13" s="145" t="s">
        <v>34</v>
      </c>
      <c r="C13" s="11" t="s">
        <v>14</v>
      </c>
      <c r="D13" s="11" t="s">
        <v>8</v>
      </c>
      <c r="E13" s="12">
        <v>1.04</v>
      </c>
      <c r="F13" s="13">
        <f t="shared" ref="F13:F20" si="0">E13*$I$10*12</f>
        <v>3508.1280000000006</v>
      </c>
      <c r="G13" s="39"/>
    </row>
    <row r="14" spans="1:9" ht="51">
      <c r="A14" s="147">
        <v>3</v>
      </c>
      <c r="B14" s="145" t="s">
        <v>11</v>
      </c>
      <c r="C14" s="11" t="s">
        <v>107</v>
      </c>
      <c r="D14" s="11" t="s">
        <v>12</v>
      </c>
      <c r="E14" s="12">
        <v>0.27</v>
      </c>
      <c r="F14" s="13">
        <v>1019.42</v>
      </c>
      <c r="G14" s="39">
        <f>E14*12*I10</f>
        <v>910.76400000000012</v>
      </c>
      <c r="H14" s="116">
        <f>F14-G14</f>
        <v>108.65599999999984</v>
      </c>
    </row>
    <row r="15" spans="1:9" ht="25.5">
      <c r="A15" s="147">
        <v>4</v>
      </c>
      <c r="B15" s="145" t="s">
        <v>13</v>
      </c>
      <c r="C15" s="11" t="s">
        <v>107</v>
      </c>
      <c r="D15" s="11" t="s">
        <v>8</v>
      </c>
      <c r="E15" s="11">
        <v>5.36</v>
      </c>
      <c r="F15" s="13">
        <f t="shared" si="0"/>
        <v>18080.352000000003</v>
      </c>
      <c r="G15" s="39"/>
    </row>
    <row r="16" spans="1:9">
      <c r="A16" s="147">
        <v>5</v>
      </c>
      <c r="B16" s="145" t="s">
        <v>29</v>
      </c>
      <c r="C16" s="11" t="s">
        <v>14</v>
      </c>
      <c r="D16" s="11" t="s">
        <v>8</v>
      </c>
      <c r="E16" s="12">
        <v>2.48</v>
      </c>
      <c r="F16" s="13">
        <f t="shared" si="0"/>
        <v>8365.5360000000001</v>
      </c>
      <c r="G16" s="39"/>
    </row>
    <row r="17" spans="1:8">
      <c r="A17" s="147">
        <v>6</v>
      </c>
      <c r="B17" s="145" t="s">
        <v>33</v>
      </c>
      <c r="C17" s="11" t="s">
        <v>107</v>
      </c>
      <c r="D17" s="11" t="s">
        <v>8</v>
      </c>
      <c r="E17" s="12">
        <v>0.25</v>
      </c>
      <c r="F17" s="13">
        <f t="shared" si="0"/>
        <v>843.30000000000007</v>
      </c>
      <c r="G17" s="39"/>
    </row>
    <row r="18" spans="1:8" ht="25.5">
      <c r="A18" s="147">
        <v>7</v>
      </c>
      <c r="B18" s="145" t="s">
        <v>15</v>
      </c>
      <c r="C18" s="11" t="s">
        <v>16</v>
      </c>
      <c r="D18" s="11" t="s">
        <v>8</v>
      </c>
      <c r="E18" s="12">
        <v>0.98</v>
      </c>
      <c r="F18" s="13">
        <f t="shared" si="0"/>
        <v>3305.7359999999999</v>
      </c>
      <c r="G18" s="39"/>
    </row>
    <row r="19" spans="1:8" ht="25.5">
      <c r="A19" s="147">
        <v>8</v>
      </c>
      <c r="B19" s="145" t="s">
        <v>18</v>
      </c>
      <c r="C19" s="11" t="s">
        <v>16</v>
      </c>
      <c r="D19" s="11" t="s">
        <v>8</v>
      </c>
      <c r="E19" s="11">
        <v>0.35</v>
      </c>
      <c r="F19" s="13">
        <f t="shared" si="0"/>
        <v>1180.6200000000001</v>
      </c>
      <c r="G19" s="39"/>
      <c r="H19" s="116"/>
    </row>
    <row r="20" spans="1:8" ht="25.5">
      <c r="A20" s="147">
        <v>9</v>
      </c>
      <c r="B20" s="145" t="s">
        <v>19</v>
      </c>
      <c r="C20" s="11" t="s">
        <v>14</v>
      </c>
      <c r="D20" s="11" t="s">
        <v>8</v>
      </c>
      <c r="E20" s="11">
        <v>1.1000000000000001</v>
      </c>
      <c r="F20" s="13">
        <f t="shared" si="0"/>
        <v>3710.5200000000004</v>
      </c>
      <c r="G20" s="39"/>
      <c r="H20" s="116"/>
    </row>
    <row r="21" spans="1:8" ht="19.5" thickBot="1">
      <c r="A21" s="186"/>
      <c r="B21" s="17" t="s">
        <v>32</v>
      </c>
      <c r="C21" s="17"/>
      <c r="D21" s="17"/>
      <c r="E21" s="18"/>
      <c r="F21" s="115">
        <f>SUM(F12:F20)</f>
        <v>41813.612000000008</v>
      </c>
      <c r="G21" s="40"/>
      <c r="H21" s="116"/>
    </row>
    <row r="22" spans="1:8">
      <c r="A22" s="144"/>
      <c r="B22" s="5"/>
      <c r="C22" s="5"/>
      <c r="D22" s="5"/>
      <c r="E22" s="5"/>
      <c r="F22" s="6"/>
      <c r="G22" s="6"/>
    </row>
    <row r="23" spans="1:8" ht="31.5" customHeight="1">
      <c r="A23" s="230" t="s">
        <v>301</v>
      </c>
      <c r="B23" s="230"/>
      <c r="C23" s="230"/>
      <c r="D23" s="230"/>
      <c r="E23" s="230"/>
      <c r="F23" s="230"/>
      <c r="G23" s="62"/>
    </row>
    <row r="24" spans="1:8">
      <c r="A24" s="193"/>
      <c r="B24" s="138"/>
      <c r="C24" s="138"/>
      <c r="D24" s="138"/>
      <c r="E24" s="138"/>
      <c r="F24" s="139"/>
      <c r="G24" s="6"/>
    </row>
    <row r="25" spans="1:8" ht="31.5" customHeight="1">
      <c r="A25" s="230" t="s">
        <v>302</v>
      </c>
      <c r="B25" s="230"/>
      <c r="C25" s="230"/>
      <c r="D25" s="230"/>
      <c r="E25" s="230"/>
      <c r="F25" s="230"/>
      <c r="G25" s="62"/>
    </row>
    <row r="26" spans="1:8">
      <c r="B26" s="5"/>
      <c r="C26" s="5"/>
      <c r="D26" s="5"/>
      <c r="E26" s="5"/>
      <c r="F26" s="6"/>
      <c r="G26" s="6"/>
    </row>
    <row r="27" spans="1:8" ht="14.25" customHeight="1">
      <c r="A27" s="230" t="s">
        <v>99</v>
      </c>
      <c r="B27" s="230"/>
      <c r="C27" s="230"/>
      <c r="D27" s="230"/>
      <c r="E27" s="230"/>
      <c r="F27" s="230"/>
      <c r="G27" s="63"/>
    </row>
    <row r="28" spans="1:8" ht="14.25" customHeight="1">
      <c r="B28" s="134"/>
      <c r="C28" s="134"/>
      <c r="D28" s="134"/>
      <c r="E28" s="134"/>
      <c r="F28" s="134"/>
      <c r="G28" s="6"/>
    </row>
    <row r="29" spans="1:8" ht="28.5" customHeight="1">
      <c r="A29" s="230" t="s">
        <v>21</v>
      </c>
      <c r="B29" s="230"/>
      <c r="C29" s="230"/>
      <c r="D29" s="230"/>
      <c r="E29" s="230"/>
      <c r="F29" s="230"/>
      <c r="G29" s="62"/>
    </row>
    <row r="30" spans="1:8" ht="8.25" customHeight="1">
      <c r="B30" s="5"/>
      <c r="C30" s="5"/>
      <c r="D30" s="5"/>
      <c r="E30" s="5"/>
      <c r="F30" s="6"/>
      <c r="G30" s="6"/>
    </row>
    <row r="31" spans="1:8">
      <c r="B31" s="5"/>
      <c r="C31" s="5"/>
      <c r="D31" s="5"/>
      <c r="E31" s="5"/>
      <c r="F31" s="6"/>
      <c r="G31" s="6"/>
    </row>
    <row r="32" spans="1:8">
      <c r="B32" s="236" t="s">
        <v>22</v>
      </c>
      <c r="C32" s="236"/>
      <c r="D32" s="236"/>
      <c r="E32" s="236"/>
      <c r="F32" s="236"/>
      <c r="G32" s="64"/>
    </row>
    <row r="33" spans="2:7">
      <c r="B33" s="5"/>
      <c r="C33" s="5"/>
      <c r="D33" s="5"/>
      <c r="E33" s="5"/>
      <c r="F33" s="6"/>
      <c r="G33" s="6"/>
    </row>
    <row r="34" spans="2:7">
      <c r="B34" s="5" t="s">
        <v>23</v>
      </c>
      <c r="C34" s="5" t="s">
        <v>178</v>
      </c>
      <c r="D34" s="5"/>
      <c r="E34" s="5"/>
      <c r="F34" s="6" t="s">
        <v>25</v>
      </c>
      <c r="G34" s="6"/>
    </row>
    <row r="35" spans="2:7">
      <c r="B35" s="5"/>
      <c r="C35" s="235" t="s">
        <v>179</v>
      </c>
      <c r="D35" s="235"/>
      <c r="E35" s="235"/>
      <c r="F35" s="6" t="s">
        <v>27</v>
      </c>
      <c r="G35" s="6"/>
    </row>
    <row r="36" spans="2:7">
      <c r="B36" s="5"/>
      <c r="C36" s="5"/>
      <c r="D36" s="5"/>
      <c r="E36" s="5"/>
      <c r="F36" s="6"/>
      <c r="G36" s="6"/>
    </row>
    <row r="37" spans="2:7">
      <c r="B37" s="5"/>
      <c r="C37" s="5"/>
      <c r="D37" s="5"/>
      <c r="E37" s="5"/>
      <c r="F37" s="6"/>
      <c r="G37" s="6"/>
    </row>
    <row r="38" spans="2:7">
      <c r="B38" s="5" t="s">
        <v>28</v>
      </c>
      <c r="C38" s="5" t="s">
        <v>24</v>
      </c>
      <c r="D38" s="5"/>
      <c r="E38" s="5"/>
      <c r="F38" s="6" t="s">
        <v>25</v>
      </c>
      <c r="G38" s="6"/>
    </row>
    <row r="39" spans="2:7">
      <c r="B39" s="5"/>
      <c r="C39" s="234" t="s">
        <v>26</v>
      </c>
      <c r="D39" s="234"/>
      <c r="E39" s="234"/>
      <c r="F39" s="6" t="s">
        <v>27</v>
      </c>
      <c r="G39" s="6"/>
    </row>
    <row r="40" spans="2:7">
      <c r="B40" s="5"/>
      <c r="C40" s="5"/>
      <c r="D40" s="5"/>
      <c r="E40" s="5"/>
      <c r="F40" s="6"/>
      <c r="G40" s="6"/>
    </row>
  </sheetData>
  <mergeCells count="12">
    <mergeCell ref="A1:F1"/>
    <mergeCell ref="A2:F2"/>
    <mergeCell ref="A7:F7"/>
    <mergeCell ref="A9:F9"/>
    <mergeCell ref="C39:E39"/>
    <mergeCell ref="E4:F4"/>
    <mergeCell ref="B32:F32"/>
    <mergeCell ref="C35:E35"/>
    <mergeCell ref="A23:F23"/>
    <mergeCell ref="A25:F25"/>
    <mergeCell ref="A27:F27"/>
    <mergeCell ref="A29:F29"/>
  </mergeCells>
  <pageMargins left="0.24" right="0.21" top="0.4" bottom="0.32" header="0.3" footer="0.24"/>
  <pageSetup paperSize="9" orientation="portrait" r:id="rId1"/>
</worksheet>
</file>

<file path=xl/worksheets/sheet27.xml><?xml version="1.0" encoding="utf-8"?>
<worksheet xmlns="http://schemas.openxmlformats.org/spreadsheetml/2006/main" xmlns:r="http://schemas.openxmlformats.org/officeDocument/2006/relationships">
  <dimension ref="A1:I40"/>
  <sheetViews>
    <sheetView workbookViewId="0">
      <selection activeCell="A26" sqref="A26"/>
    </sheetView>
  </sheetViews>
  <sheetFormatPr defaultRowHeight="15"/>
  <cols>
    <col min="1" max="1" width="5.710937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59"/>
    </row>
    <row r="2" spans="1:9" ht="36" customHeight="1">
      <c r="A2" s="232" t="s">
        <v>1</v>
      </c>
      <c r="B2" s="232"/>
      <c r="C2" s="232"/>
      <c r="D2" s="232"/>
      <c r="E2" s="232"/>
      <c r="F2" s="232"/>
      <c r="G2" s="60"/>
    </row>
    <row r="3" spans="1:9">
      <c r="B3" s="1"/>
      <c r="C3" s="1"/>
      <c r="D3" s="1"/>
      <c r="E3" s="1"/>
      <c r="F3" s="2"/>
      <c r="G3" s="2"/>
    </row>
    <row r="4" spans="1:9" ht="15" customHeight="1">
      <c r="B4" s="62" t="s">
        <v>2</v>
      </c>
      <c r="C4" s="1"/>
      <c r="D4" s="1"/>
      <c r="E4" s="233" t="s">
        <v>220</v>
      </c>
      <c r="F4" s="233"/>
      <c r="G4" s="61"/>
    </row>
    <row r="5" spans="1:9">
      <c r="B5" s="1"/>
      <c r="C5" s="1"/>
      <c r="D5" s="1"/>
      <c r="E5" s="1"/>
      <c r="F5" s="2"/>
      <c r="G5" s="2"/>
    </row>
    <row r="6" spans="1:9">
      <c r="B6" s="1"/>
      <c r="C6" s="1"/>
      <c r="D6" s="1"/>
      <c r="E6" s="1"/>
      <c r="F6" s="2"/>
      <c r="G6" s="2"/>
    </row>
    <row r="7" spans="1:9" ht="93.75" customHeight="1">
      <c r="A7" s="230" t="s">
        <v>164</v>
      </c>
      <c r="B7" s="230"/>
      <c r="C7" s="230"/>
      <c r="D7" s="230"/>
      <c r="E7" s="230"/>
      <c r="F7" s="230"/>
      <c r="G7" s="62"/>
    </row>
    <row r="8" spans="1:9">
      <c r="B8" s="3"/>
      <c r="C8" s="3"/>
      <c r="D8" s="3"/>
      <c r="E8" s="3"/>
      <c r="F8" s="4"/>
      <c r="G8" s="4"/>
    </row>
    <row r="9" spans="1:9" ht="45.75" customHeight="1">
      <c r="A9" s="230" t="s">
        <v>54</v>
      </c>
      <c r="B9" s="230"/>
      <c r="C9" s="230"/>
      <c r="D9" s="230"/>
      <c r="E9" s="230"/>
      <c r="F9" s="230"/>
      <c r="G9" s="62"/>
    </row>
    <row r="10" spans="1:9" ht="15.75" thickBot="1">
      <c r="B10" s="5"/>
      <c r="C10" s="5"/>
      <c r="D10" s="5"/>
      <c r="E10" s="5"/>
      <c r="F10" s="6"/>
      <c r="G10" s="6"/>
      <c r="I10">
        <v>270.8</v>
      </c>
    </row>
    <row r="11" spans="1:9" ht="81" customHeight="1">
      <c r="A11" s="149" t="s">
        <v>106</v>
      </c>
      <c r="B11" s="130" t="s">
        <v>3</v>
      </c>
      <c r="C11" s="130" t="s">
        <v>4</v>
      </c>
      <c r="D11" s="130" t="s">
        <v>5</v>
      </c>
      <c r="E11" s="131" t="s">
        <v>6</v>
      </c>
      <c r="F11" s="132" t="s">
        <v>7</v>
      </c>
      <c r="G11" s="38"/>
    </row>
    <row r="12" spans="1:9" ht="51">
      <c r="A12" s="147">
        <v>1</v>
      </c>
      <c r="B12" s="145" t="s">
        <v>9</v>
      </c>
      <c r="C12" s="11" t="s">
        <v>107</v>
      </c>
      <c r="D12" s="11" t="s">
        <v>10</v>
      </c>
      <c r="E12" s="12">
        <v>0.69</v>
      </c>
      <c r="F12" s="13">
        <f t="shared" ref="F12:F20" si="0">E12*$I$10*12</f>
        <v>2242.2240000000002</v>
      </c>
      <c r="G12" s="39"/>
      <c r="H12" s="116"/>
    </row>
    <row r="13" spans="1:9" ht="51">
      <c r="A13" s="147">
        <v>2</v>
      </c>
      <c r="B13" s="145" t="s">
        <v>34</v>
      </c>
      <c r="C13" s="11" t="s">
        <v>14</v>
      </c>
      <c r="D13" s="11" t="s">
        <v>8</v>
      </c>
      <c r="E13" s="12">
        <v>1.04</v>
      </c>
      <c r="F13" s="13">
        <f t="shared" si="0"/>
        <v>3379.5839999999998</v>
      </c>
      <c r="G13" s="39"/>
    </row>
    <row r="14" spans="1:9" ht="51">
      <c r="A14" s="147">
        <v>3</v>
      </c>
      <c r="B14" s="145" t="s">
        <v>11</v>
      </c>
      <c r="C14" s="11" t="s">
        <v>107</v>
      </c>
      <c r="D14" s="11" t="s">
        <v>12</v>
      </c>
      <c r="E14" s="12">
        <v>0.31</v>
      </c>
      <c r="F14" s="13">
        <v>1019.42</v>
      </c>
      <c r="G14" s="39">
        <f>E14*12*I10</f>
        <v>1007.376</v>
      </c>
      <c r="H14" s="116">
        <f>F14-G14</f>
        <v>12.043999999999983</v>
      </c>
    </row>
    <row r="15" spans="1:9" ht="25.5">
      <c r="A15" s="147">
        <v>4</v>
      </c>
      <c r="B15" s="145" t="s">
        <v>13</v>
      </c>
      <c r="C15" s="11" t="s">
        <v>107</v>
      </c>
      <c r="D15" s="11" t="s">
        <v>8</v>
      </c>
      <c r="E15" s="11">
        <v>5.25</v>
      </c>
      <c r="F15" s="13">
        <f t="shared" si="0"/>
        <v>17060.400000000001</v>
      </c>
      <c r="G15" s="39"/>
    </row>
    <row r="16" spans="1:9">
      <c r="A16" s="147">
        <v>5</v>
      </c>
      <c r="B16" s="145" t="s">
        <v>29</v>
      </c>
      <c r="C16" s="11" t="s">
        <v>14</v>
      </c>
      <c r="D16" s="11" t="s">
        <v>8</v>
      </c>
      <c r="E16" s="12">
        <v>2.48</v>
      </c>
      <c r="F16" s="13">
        <f t="shared" si="0"/>
        <v>8059.0080000000007</v>
      </c>
      <c r="G16" s="39"/>
    </row>
    <row r="17" spans="1:8">
      <c r="A17" s="147">
        <v>6</v>
      </c>
      <c r="B17" s="145" t="s">
        <v>33</v>
      </c>
      <c r="C17" s="11" t="s">
        <v>107</v>
      </c>
      <c r="D17" s="11" t="s">
        <v>8</v>
      </c>
      <c r="E17" s="12">
        <v>0.28000000000000003</v>
      </c>
      <c r="F17" s="13">
        <f t="shared" si="0"/>
        <v>909.88800000000015</v>
      </c>
      <c r="G17" s="39"/>
    </row>
    <row r="18" spans="1:8" ht="25.5">
      <c r="A18" s="147">
        <v>7</v>
      </c>
      <c r="B18" s="145" t="s">
        <v>15</v>
      </c>
      <c r="C18" s="11" t="s">
        <v>16</v>
      </c>
      <c r="D18" s="11" t="s">
        <v>8</v>
      </c>
      <c r="E18" s="12">
        <v>0.98</v>
      </c>
      <c r="F18" s="13">
        <f t="shared" si="0"/>
        <v>3184.6080000000002</v>
      </c>
      <c r="G18" s="39"/>
    </row>
    <row r="19" spans="1:8" ht="25.5">
      <c r="A19" s="147">
        <v>8</v>
      </c>
      <c r="B19" s="145" t="s">
        <v>18</v>
      </c>
      <c r="C19" s="11" t="s">
        <v>16</v>
      </c>
      <c r="D19" s="11" t="s">
        <v>8</v>
      </c>
      <c r="E19" s="11">
        <v>0.35</v>
      </c>
      <c r="F19" s="13">
        <f t="shared" si="0"/>
        <v>1137.3600000000001</v>
      </c>
      <c r="G19" s="39"/>
      <c r="H19" s="116"/>
    </row>
    <row r="20" spans="1:8" ht="25.5">
      <c r="A20" s="147">
        <v>9</v>
      </c>
      <c r="B20" s="145" t="s">
        <v>19</v>
      </c>
      <c r="C20" s="11" t="s">
        <v>14</v>
      </c>
      <c r="D20" s="11" t="s">
        <v>8</v>
      </c>
      <c r="E20" s="11">
        <v>1.1000000000000001</v>
      </c>
      <c r="F20" s="13">
        <f t="shared" si="0"/>
        <v>3574.5600000000004</v>
      </c>
      <c r="G20" s="39"/>
      <c r="H20" s="116"/>
    </row>
    <row r="21" spans="1:8" ht="19.5" thickBot="1">
      <c r="A21" s="148"/>
      <c r="B21" s="17" t="s">
        <v>32</v>
      </c>
      <c r="C21" s="17"/>
      <c r="D21" s="17"/>
      <c r="E21" s="18"/>
      <c r="F21" s="115">
        <f>SUM(F12:F20)</f>
        <v>40567.051999999996</v>
      </c>
      <c r="G21" s="40"/>
      <c r="H21" s="116"/>
    </row>
    <row r="22" spans="1:8">
      <c r="B22" s="5"/>
      <c r="C22" s="5"/>
      <c r="D22" s="5"/>
      <c r="E22" s="5"/>
      <c r="F22" s="6"/>
      <c r="G22" s="6"/>
    </row>
    <row r="23" spans="1:8" ht="33.75" customHeight="1">
      <c r="A23" s="230" t="s">
        <v>303</v>
      </c>
      <c r="B23" s="230"/>
      <c r="C23" s="230"/>
      <c r="D23" s="230"/>
      <c r="E23" s="230"/>
      <c r="F23" s="230"/>
      <c r="G23" s="62"/>
    </row>
    <row r="24" spans="1:8">
      <c r="A24" s="193"/>
      <c r="B24" s="138"/>
      <c r="C24" s="138"/>
      <c r="D24" s="138"/>
      <c r="E24" s="138"/>
      <c r="F24" s="139"/>
      <c r="G24" s="6"/>
    </row>
    <row r="25" spans="1:8" ht="33" customHeight="1">
      <c r="A25" s="230" t="s">
        <v>304</v>
      </c>
      <c r="B25" s="230"/>
      <c r="C25" s="230"/>
      <c r="D25" s="230"/>
      <c r="E25" s="230"/>
      <c r="F25" s="230"/>
      <c r="G25" s="62"/>
    </row>
    <row r="26" spans="1:8">
      <c r="B26" s="5"/>
      <c r="C26" s="5"/>
      <c r="D26" s="5"/>
      <c r="E26" s="5"/>
      <c r="F26" s="6"/>
      <c r="G26" s="6"/>
    </row>
    <row r="27" spans="1:8" ht="15.75" customHeight="1">
      <c r="A27" s="230" t="s">
        <v>99</v>
      </c>
      <c r="B27" s="230"/>
      <c r="C27" s="230"/>
      <c r="D27" s="230"/>
      <c r="E27" s="230"/>
      <c r="F27" s="230"/>
      <c r="G27" s="63"/>
    </row>
    <row r="28" spans="1:8">
      <c r="B28" s="134"/>
      <c r="C28" s="134"/>
      <c r="D28" s="134"/>
      <c r="E28" s="134"/>
      <c r="F28" s="134"/>
      <c r="G28" s="6"/>
    </row>
    <row r="29" spans="1:8" ht="28.5" customHeight="1">
      <c r="A29" s="230" t="s">
        <v>21</v>
      </c>
      <c r="B29" s="230"/>
      <c r="C29" s="230"/>
      <c r="D29" s="230"/>
      <c r="E29" s="230"/>
      <c r="F29" s="230"/>
      <c r="G29" s="62"/>
    </row>
    <row r="30" spans="1:8">
      <c r="B30" s="5"/>
      <c r="C30" s="5"/>
      <c r="D30" s="5"/>
      <c r="E30" s="5"/>
      <c r="F30" s="6"/>
      <c r="G30" s="6"/>
    </row>
    <row r="31" spans="1:8">
      <c r="B31" s="5"/>
      <c r="C31" s="5"/>
      <c r="D31" s="5"/>
      <c r="E31" s="5"/>
      <c r="F31" s="6"/>
      <c r="G31" s="6"/>
    </row>
    <row r="32" spans="1:8">
      <c r="B32" s="236" t="s">
        <v>22</v>
      </c>
      <c r="C32" s="236"/>
      <c r="D32" s="236"/>
      <c r="E32" s="236"/>
      <c r="F32" s="236"/>
      <c r="G32" s="64"/>
    </row>
    <row r="33" spans="2:7">
      <c r="B33" s="5"/>
      <c r="C33" s="5"/>
      <c r="D33" s="5"/>
      <c r="E33" s="5"/>
      <c r="F33" s="6"/>
      <c r="G33" s="6"/>
    </row>
    <row r="34" spans="2:7">
      <c r="B34" s="5" t="s">
        <v>23</v>
      </c>
      <c r="C34" s="5" t="s">
        <v>178</v>
      </c>
      <c r="D34" s="5"/>
      <c r="E34" s="5"/>
      <c r="F34" s="6" t="s">
        <v>25</v>
      </c>
      <c r="G34" s="6"/>
    </row>
    <row r="35" spans="2:7">
      <c r="B35" s="5"/>
      <c r="C35" s="235" t="s">
        <v>179</v>
      </c>
      <c r="D35" s="235"/>
      <c r="E35" s="235"/>
      <c r="F35" s="6" t="s">
        <v>27</v>
      </c>
      <c r="G35" s="6"/>
    </row>
    <row r="36" spans="2:7">
      <c r="B36" s="5"/>
      <c r="C36" s="5"/>
      <c r="D36" s="5"/>
      <c r="E36" s="5"/>
      <c r="F36" s="6"/>
      <c r="G36" s="6"/>
    </row>
    <row r="37" spans="2:7">
      <c r="B37" s="5"/>
      <c r="C37" s="5"/>
      <c r="D37" s="5"/>
      <c r="E37" s="5"/>
      <c r="F37" s="6"/>
      <c r="G37" s="6"/>
    </row>
    <row r="38" spans="2:7">
      <c r="B38" s="5" t="s">
        <v>28</v>
      </c>
      <c r="C38" s="5" t="s">
        <v>24</v>
      </c>
      <c r="D38" s="5"/>
      <c r="E38" s="5"/>
      <c r="F38" s="6" t="s">
        <v>25</v>
      </c>
      <c r="G38" s="6"/>
    </row>
    <row r="39" spans="2:7">
      <c r="B39" s="5"/>
      <c r="C39" s="234" t="s">
        <v>26</v>
      </c>
      <c r="D39" s="234"/>
      <c r="E39" s="234"/>
      <c r="F39" s="6" t="s">
        <v>27</v>
      </c>
      <c r="G39" s="6"/>
    </row>
    <row r="40" spans="2:7">
      <c r="B40" s="5"/>
      <c r="C40" s="5"/>
      <c r="D40" s="5"/>
      <c r="E40" s="5"/>
      <c r="F40" s="6"/>
      <c r="G40" s="6"/>
    </row>
  </sheetData>
  <mergeCells count="12">
    <mergeCell ref="C39:E39"/>
    <mergeCell ref="E4:F4"/>
    <mergeCell ref="B32:F32"/>
    <mergeCell ref="C35:E35"/>
    <mergeCell ref="A2:F2"/>
    <mergeCell ref="A27:F27"/>
    <mergeCell ref="A29:F29"/>
    <mergeCell ref="A1:F1"/>
    <mergeCell ref="A7:F7"/>
    <mergeCell ref="A9:F9"/>
    <mergeCell ref="A23:F23"/>
    <mergeCell ref="A25:F25"/>
  </mergeCells>
  <pageMargins left="0.24" right="0.21" top="0.4" bottom="0.32" header="0.3" footer="0.24"/>
  <pageSetup paperSize="9" orientation="portrait" r:id="rId1"/>
</worksheet>
</file>

<file path=xl/worksheets/sheet28.xml><?xml version="1.0" encoding="utf-8"?>
<worksheet xmlns="http://schemas.openxmlformats.org/spreadsheetml/2006/main" xmlns:r="http://schemas.openxmlformats.org/officeDocument/2006/relationships">
  <dimension ref="A1:I41"/>
  <sheetViews>
    <sheetView topLeftCell="A16" workbookViewId="0">
      <selection activeCell="A27" sqref="A27"/>
    </sheetView>
  </sheetViews>
  <sheetFormatPr defaultRowHeight="15"/>
  <cols>
    <col min="1" max="1" width="5.8554687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65"/>
    </row>
    <row r="2" spans="1:9" ht="36" customHeight="1">
      <c r="A2" s="232" t="s">
        <v>1</v>
      </c>
      <c r="B2" s="232"/>
      <c r="C2" s="232"/>
      <c r="D2" s="232"/>
      <c r="E2" s="232"/>
      <c r="F2" s="232"/>
      <c r="G2" s="66"/>
    </row>
    <row r="3" spans="1:9">
      <c r="B3" s="1"/>
      <c r="C3" s="1"/>
      <c r="D3" s="1"/>
      <c r="E3" s="1"/>
      <c r="F3" s="2"/>
      <c r="G3" s="2"/>
    </row>
    <row r="4" spans="1:9" ht="15" customHeight="1">
      <c r="B4" s="68" t="s">
        <v>2</v>
      </c>
      <c r="C4" s="1"/>
      <c r="D4" s="1"/>
      <c r="E4" s="233" t="s">
        <v>220</v>
      </c>
      <c r="F4" s="233"/>
      <c r="G4" s="67"/>
    </row>
    <row r="5" spans="1:9">
      <c r="B5" s="1"/>
      <c r="C5" s="1"/>
      <c r="D5" s="1"/>
      <c r="E5" s="1"/>
      <c r="F5" s="2"/>
      <c r="G5" s="2"/>
    </row>
    <row r="6" spans="1:9">
      <c r="B6" s="1"/>
      <c r="C6" s="1"/>
      <c r="D6" s="1"/>
      <c r="E6" s="1"/>
      <c r="F6" s="2"/>
      <c r="G6" s="2"/>
    </row>
    <row r="7" spans="1:9" ht="94.5" customHeight="1">
      <c r="A7" s="230" t="s">
        <v>165</v>
      </c>
      <c r="B7" s="230"/>
      <c r="C7" s="230"/>
      <c r="D7" s="230"/>
      <c r="E7" s="230"/>
      <c r="F7" s="230"/>
      <c r="G7" s="68"/>
    </row>
    <row r="8" spans="1:9">
      <c r="B8" s="3"/>
      <c r="C8" s="3"/>
      <c r="D8" s="3"/>
      <c r="E8" s="3"/>
      <c r="F8" s="4"/>
      <c r="G8" s="4"/>
    </row>
    <row r="9" spans="1:9" ht="45.75" customHeight="1">
      <c r="A9" s="230" t="s">
        <v>55</v>
      </c>
      <c r="B9" s="230"/>
      <c r="C9" s="230"/>
      <c r="D9" s="230"/>
      <c r="E9" s="230"/>
      <c r="F9" s="230"/>
      <c r="G9" s="68"/>
    </row>
    <row r="10" spans="1:9" ht="15.75" thickBot="1">
      <c r="B10" s="5"/>
      <c r="C10" s="5"/>
      <c r="D10" s="5"/>
      <c r="E10" s="5"/>
      <c r="F10" s="6"/>
      <c r="G10" s="6"/>
      <c r="I10">
        <v>323.10000000000002</v>
      </c>
    </row>
    <row r="11" spans="1:9" ht="84.75" customHeight="1">
      <c r="A11" s="149" t="s">
        <v>106</v>
      </c>
      <c r="B11" s="130" t="s">
        <v>3</v>
      </c>
      <c r="C11" s="130" t="s">
        <v>4</v>
      </c>
      <c r="D11" s="130" t="s">
        <v>5</v>
      </c>
      <c r="E11" s="131" t="s">
        <v>6</v>
      </c>
      <c r="F11" s="132" t="s">
        <v>7</v>
      </c>
      <c r="G11" s="38"/>
    </row>
    <row r="12" spans="1:9" ht="38.25">
      <c r="A12" s="147">
        <v>1</v>
      </c>
      <c r="B12" s="145" t="s">
        <v>118</v>
      </c>
      <c r="C12" s="11" t="s">
        <v>107</v>
      </c>
      <c r="D12" s="11" t="s">
        <v>10</v>
      </c>
      <c r="E12" s="12">
        <v>0.38</v>
      </c>
      <c r="F12" s="13">
        <f t="shared" ref="F12:F20" si="0">E12*$I$10*12</f>
        <v>1473.336</v>
      </c>
      <c r="G12" s="39"/>
      <c r="H12" s="116"/>
    </row>
    <row r="13" spans="1:9" ht="38.25">
      <c r="A13" s="147">
        <v>2</v>
      </c>
      <c r="B13" s="145" t="s">
        <v>119</v>
      </c>
      <c r="C13" s="11" t="s">
        <v>14</v>
      </c>
      <c r="D13" s="11" t="s">
        <v>8</v>
      </c>
      <c r="E13" s="12">
        <v>0.55000000000000004</v>
      </c>
      <c r="F13" s="13">
        <f t="shared" si="0"/>
        <v>2132.4600000000005</v>
      </c>
      <c r="G13" s="39"/>
    </row>
    <row r="14" spans="1:9" ht="51">
      <c r="A14" s="147">
        <v>3</v>
      </c>
      <c r="B14" s="145" t="s">
        <v>11</v>
      </c>
      <c r="C14" s="11" t="s">
        <v>107</v>
      </c>
      <c r="D14" s="11" t="s">
        <v>12</v>
      </c>
      <c r="E14" s="12">
        <v>0.27</v>
      </c>
      <c r="F14" s="13">
        <f t="shared" si="0"/>
        <v>1046.8440000000001</v>
      </c>
      <c r="G14" s="39"/>
      <c r="H14" s="116"/>
    </row>
    <row r="15" spans="1:9" ht="25.5">
      <c r="A15" s="147">
        <v>4</v>
      </c>
      <c r="B15" s="145" t="s">
        <v>13</v>
      </c>
      <c r="C15" s="11" t="s">
        <v>107</v>
      </c>
      <c r="D15" s="11" t="s">
        <v>8</v>
      </c>
      <c r="E15" s="11">
        <v>3.6</v>
      </c>
      <c r="F15" s="13">
        <f t="shared" si="0"/>
        <v>13957.920000000002</v>
      </c>
      <c r="G15" s="39"/>
    </row>
    <row r="16" spans="1:9">
      <c r="A16" s="147">
        <v>5</v>
      </c>
      <c r="B16" s="145" t="s">
        <v>29</v>
      </c>
      <c r="C16" s="11" t="s">
        <v>14</v>
      </c>
      <c r="D16" s="11" t="s">
        <v>8</v>
      </c>
      <c r="E16" s="12">
        <v>2.48</v>
      </c>
      <c r="F16" s="13">
        <f t="shared" si="0"/>
        <v>9615.4560000000001</v>
      </c>
      <c r="G16" s="39"/>
    </row>
    <row r="17" spans="1:8">
      <c r="A17" s="147">
        <v>6</v>
      </c>
      <c r="B17" s="145" t="s">
        <v>33</v>
      </c>
      <c r="C17" s="11" t="s">
        <v>107</v>
      </c>
      <c r="D17" s="11" t="s">
        <v>8</v>
      </c>
      <c r="E17" s="12">
        <v>0.23</v>
      </c>
      <c r="F17" s="13">
        <f t="shared" si="0"/>
        <v>891.75600000000009</v>
      </c>
      <c r="G17" s="39"/>
      <c r="H17" s="116"/>
    </row>
    <row r="18" spans="1:8" ht="25.5">
      <c r="A18" s="147">
        <v>7</v>
      </c>
      <c r="B18" s="145" t="s">
        <v>15</v>
      </c>
      <c r="C18" s="11" t="s">
        <v>16</v>
      </c>
      <c r="D18" s="11" t="s">
        <v>8</v>
      </c>
      <c r="E18" s="12">
        <v>0.98</v>
      </c>
      <c r="F18" s="13">
        <f t="shared" si="0"/>
        <v>3799.6560000000004</v>
      </c>
      <c r="G18" s="39"/>
    </row>
    <row r="19" spans="1:8" ht="25.5">
      <c r="A19" s="147">
        <v>8</v>
      </c>
      <c r="B19" s="145" t="s">
        <v>18</v>
      </c>
      <c r="C19" s="11" t="s">
        <v>16</v>
      </c>
      <c r="D19" s="11" t="s">
        <v>8</v>
      </c>
      <c r="E19" s="11">
        <v>0.35</v>
      </c>
      <c r="F19" s="13">
        <f t="shared" si="0"/>
        <v>1357.02</v>
      </c>
      <c r="G19" s="39"/>
      <c r="H19" s="116"/>
    </row>
    <row r="20" spans="1:8" ht="25.5">
      <c r="A20" s="147">
        <v>9</v>
      </c>
      <c r="B20" s="145" t="s">
        <v>19</v>
      </c>
      <c r="C20" s="11" t="s">
        <v>14</v>
      </c>
      <c r="D20" s="11" t="s">
        <v>8</v>
      </c>
      <c r="E20" s="11">
        <v>1.1000000000000001</v>
      </c>
      <c r="F20" s="13">
        <f t="shared" si="0"/>
        <v>4264.920000000001</v>
      </c>
      <c r="G20" s="39"/>
      <c r="H20" s="116"/>
    </row>
    <row r="21" spans="1:8">
      <c r="A21" s="147">
        <v>10</v>
      </c>
      <c r="B21" s="145" t="s">
        <v>305</v>
      </c>
      <c r="C21" s="11"/>
      <c r="D21" s="11" t="s">
        <v>124</v>
      </c>
      <c r="E21" s="11"/>
      <c r="F21" s="13">
        <v>20000</v>
      </c>
      <c r="G21" s="39"/>
      <c r="H21" s="116"/>
    </row>
    <row r="22" spans="1:8" ht="19.5" thickBot="1">
      <c r="A22" s="148"/>
      <c r="B22" s="17" t="s">
        <v>32</v>
      </c>
      <c r="C22" s="17"/>
      <c r="D22" s="17"/>
      <c r="E22" s="18"/>
      <c r="F22" s="115">
        <f>SUM(F12:F21)</f>
        <v>58539.368000000002</v>
      </c>
      <c r="G22" s="40"/>
      <c r="H22" s="116"/>
    </row>
    <row r="23" spans="1:8">
      <c r="B23" s="5"/>
      <c r="C23" s="5"/>
      <c r="D23" s="5"/>
      <c r="E23" s="5"/>
      <c r="F23" s="6"/>
      <c r="G23" s="6"/>
    </row>
    <row r="24" spans="1:8" ht="36.75" customHeight="1">
      <c r="A24" s="230" t="s">
        <v>306</v>
      </c>
      <c r="B24" s="230"/>
      <c r="C24" s="230"/>
      <c r="D24" s="230"/>
      <c r="E24" s="230"/>
      <c r="F24" s="230"/>
      <c r="G24" s="68"/>
    </row>
    <row r="25" spans="1:8">
      <c r="A25" s="193"/>
      <c r="B25" s="138"/>
      <c r="C25" s="138"/>
      <c r="D25" s="138"/>
      <c r="E25" s="138"/>
      <c r="F25" s="139"/>
      <c r="G25" s="6"/>
    </row>
    <row r="26" spans="1:8" ht="33" customHeight="1">
      <c r="A26" s="230" t="s">
        <v>307</v>
      </c>
      <c r="B26" s="230"/>
      <c r="C26" s="230"/>
      <c r="D26" s="230"/>
      <c r="E26" s="230"/>
      <c r="F26" s="230"/>
      <c r="G26" s="68"/>
    </row>
    <row r="27" spans="1:8">
      <c r="B27" s="5"/>
      <c r="C27" s="5"/>
      <c r="D27" s="5"/>
      <c r="E27" s="5"/>
      <c r="F27" s="6"/>
      <c r="G27" s="6"/>
    </row>
    <row r="28" spans="1:8" ht="18.75" customHeight="1">
      <c r="A28" s="230" t="s">
        <v>99</v>
      </c>
      <c r="B28" s="230"/>
      <c r="C28" s="230"/>
      <c r="D28" s="230"/>
      <c r="E28" s="230"/>
      <c r="F28" s="230"/>
      <c r="G28" s="69"/>
    </row>
    <row r="29" spans="1:8">
      <c r="B29" s="134"/>
      <c r="C29" s="134"/>
      <c r="D29" s="134"/>
      <c r="E29" s="134"/>
      <c r="F29" s="134"/>
      <c r="G29" s="6"/>
    </row>
    <row r="30" spans="1:8" ht="28.5" customHeight="1">
      <c r="A30" s="230" t="s">
        <v>21</v>
      </c>
      <c r="B30" s="230"/>
      <c r="C30" s="230"/>
      <c r="D30" s="230"/>
      <c r="E30" s="230"/>
      <c r="F30" s="230"/>
      <c r="G30" s="68"/>
    </row>
    <row r="31" spans="1:8">
      <c r="B31" s="5"/>
      <c r="C31" s="5"/>
      <c r="D31" s="5"/>
      <c r="E31" s="5"/>
      <c r="F31" s="6"/>
      <c r="G31" s="6"/>
    </row>
    <row r="32" spans="1:8">
      <c r="B32" s="5"/>
      <c r="C32" s="5"/>
      <c r="D32" s="5"/>
      <c r="E32" s="5"/>
      <c r="F32" s="6"/>
      <c r="G32" s="6"/>
    </row>
    <row r="33" spans="2:7">
      <c r="B33" s="236" t="s">
        <v>22</v>
      </c>
      <c r="C33" s="236"/>
      <c r="D33" s="236"/>
      <c r="E33" s="236"/>
      <c r="F33" s="236"/>
      <c r="G33" s="70"/>
    </row>
    <row r="34" spans="2:7">
      <c r="B34" s="5"/>
      <c r="C34" s="5"/>
      <c r="D34" s="5"/>
      <c r="E34" s="5"/>
      <c r="F34" s="6"/>
      <c r="G34" s="6"/>
    </row>
    <row r="35" spans="2:7">
      <c r="B35" s="5" t="s">
        <v>23</v>
      </c>
      <c r="C35" s="5" t="s">
        <v>178</v>
      </c>
      <c r="D35" s="5"/>
      <c r="E35" s="5"/>
      <c r="F35" s="6" t="s">
        <v>25</v>
      </c>
      <c r="G35" s="6"/>
    </row>
    <row r="36" spans="2:7">
      <c r="B36" s="5"/>
      <c r="C36" s="235" t="s">
        <v>179</v>
      </c>
      <c r="D36" s="235"/>
      <c r="E36" s="235"/>
      <c r="F36" s="6" t="s">
        <v>27</v>
      </c>
      <c r="G36" s="6"/>
    </row>
    <row r="37" spans="2:7">
      <c r="B37" s="5"/>
      <c r="C37" s="5"/>
      <c r="D37" s="5"/>
      <c r="E37" s="5"/>
      <c r="F37" s="6"/>
      <c r="G37" s="6"/>
    </row>
    <row r="38" spans="2:7">
      <c r="B38" s="5"/>
      <c r="C38" s="5"/>
      <c r="D38" s="5"/>
      <c r="E38" s="5"/>
      <c r="F38" s="6"/>
      <c r="G38" s="6"/>
    </row>
    <row r="39" spans="2:7">
      <c r="B39" s="5" t="s">
        <v>28</v>
      </c>
      <c r="C39" s="5" t="s">
        <v>24</v>
      </c>
      <c r="D39" s="5"/>
      <c r="E39" s="5"/>
      <c r="F39" s="6" t="s">
        <v>25</v>
      </c>
      <c r="G39" s="6"/>
    </row>
    <row r="40" spans="2:7">
      <c r="B40" s="5"/>
      <c r="C40" s="234" t="s">
        <v>26</v>
      </c>
      <c r="D40" s="234"/>
      <c r="E40" s="234"/>
      <c r="F40" s="6" t="s">
        <v>27</v>
      </c>
      <c r="G40" s="6"/>
    </row>
    <row r="41" spans="2:7">
      <c r="B41" s="5"/>
      <c r="C41" s="5"/>
      <c r="D41" s="5"/>
      <c r="E41" s="5"/>
      <c r="F41" s="6"/>
      <c r="G41" s="6"/>
    </row>
  </sheetData>
  <mergeCells count="12">
    <mergeCell ref="C40:E40"/>
    <mergeCell ref="E4:F4"/>
    <mergeCell ref="B33:F33"/>
    <mergeCell ref="C36:E36"/>
    <mergeCell ref="A26:F26"/>
    <mergeCell ref="A28:F28"/>
    <mergeCell ref="A30:F30"/>
    <mergeCell ref="A1:F1"/>
    <mergeCell ref="A2:F2"/>
    <mergeCell ref="A7:F7"/>
    <mergeCell ref="A9:F9"/>
    <mergeCell ref="A24:F24"/>
  </mergeCells>
  <pageMargins left="0.24" right="0.21" top="0.4" bottom="0.32" header="0.3" footer="0.24"/>
  <pageSetup paperSize="9" orientation="portrait" r:id="rId1"/>
</worksheet>
</file>

<file path=xl/worksheets/sheet29.xml><?xml version="1.0" encoding="utf-8"?>
<worksheet xmlns="http://schemas.openxmlformats.org/spreadsheetml/2006/main" xmlns:r="http://schemas.openxmlformats.org/officeDocument/2006/relationships">
  <dimension ref="A1:I40"/>
  <sheetViews>
    <sheetView workbookViewId="0">
      <selection activeCell="A26" sqref="A26"/>
    </sheetView>
  </sheetViews>
  <sheetFormatPr defaultRowHeight="15"/>
  <cols>
    <col min="1" max="1" width="5.710937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65"/>
    </row>
    <row r="2" spans="1:9" ht="36" customHeight="1">
      <c r="A2" s="232" t="s">
        <v>1</v>
      </c>
      <c r="B2" s="232"/>
      <c r="C2" s="232"/>
      <c r="D2" s="232"/>
      <c r="E2" s="232"/>
      <c r="F2" s="232"/>
      <c r="G2" s="66"/>
    </row>
    <row r="3" spans="1:9">
      <c r="B3" s="1"/>
      <c r="C3" s="1"/>
      <c r="D3" s="1"/>
      <c r="E3" s="1"/>
      <c r="F3" s="2"/>
      <c r="G3" s="2"/>
    </row>
    <row r="4" spans="1:9" ht="15" customHeight="1">
      <c r="B4" s="68" t="s">
        <v>2</v>
      </c>
      <c r="C4" s="1"/>
      <c r="D4" s="1"/>
      <c r="E4" s="233" t="s">
        <v>220</v>
      </c>
      <c r="F4" s="233"/>
      <c r="G4" s="67"/>
    </row>
    <row r="5" spans="1:9">
      <c r="B5" s="1"/>
      <c r="C5" s="1"/>
      <c r="D5" s="1"/>
      <c r="E5" s="1"/>
      <c r="F5" s="2"/>
      <c r="G5" s="2"/>
    </row>
    <row r="6" spans="1:9">
      <c r="B6" s="1"/>
      <c r="C6" s="1"/>
      <c r="D6" s="1"/>
      <c r="E6" s="1"/>
      <c r="F6" s="2"/>
      <c r="G6" s="2"/>
    </row>
    <row r="7" spans="1:9" ht="92.25" customHeight="1">
      <c r="A7" s="230" t="s">
        <v>166</v>
      </c>
      <c r="B7" s="230"/>
      <c r="C7" s="230"/>
      <c r="D7" s="230"/>
      <c r="E7" s="230"/>
      <c r="F7" s="230"/>
      <c r="G7" s="68"/>
    </row>
    <row r="8" spans="1:9">
      <c r="B8" s="3"/>
      <c r="C8" s="3"/>
      <c r="D8" s="3"/>
      <c r="E8" s="3"/>
      <c r="F8" s="4"/>
      <c r="G8" s="4"/>
    </row>
    <row r="9" spans="1:9" ht="45.75" customHeight="1">
      <c r="A9" s="230" t="s">
        <v>56</v>
      </c>
      <c r="B9" s="230"/>
      <c r="C9" s="230"/>
      <c r="D9" s="230"/>
      <c r="E9" s="230"/>
      <c r="F9" s="230"/>
      <c r="G9" s="68"/>
    </row>
    <row r="10" spans="1:9" ht="15.75" thickBot="1">
      <c r="B10" s="5"/>
      <c r="C10" s="5"/>
      <c r="D10" s="5"/>
      <c r="E10" s="5"/>
      <c r="F10" s="6"/>
      <c r="G10" s="6"/>
      <c r="I10">
        <v>265.89999999999998</v>
      </c>
    </row>
    <row r="11" spans="1:9" ht="84.75" customHeight="1">
      <c r="A11" s="149" t="s">
        <v>106</v>
      </c>
      <c r="B11" s="7" t="s">
        <v>3</v>
      </c>
      <c r="C11" s="8" t="s">
        <v>4</v>
      </c>
      <c r="D11" s="8" t="s">
        <v>5</v>
      </c>
      <c r="E11" s="9" t="s">
        <v>6</v>
      </c>
      <c r="F11" s="10" t="s">
        <v>7</v>
      </c>
      <c r="G11" s="38"/>
    </row>
    <row r="12" spans="1:9" ht="38.25">
      <c r="A12" s="147">
        <v>1</v>
      </c>
      <c r="B12" s="14" t="s">
        <v>118</v>
      </c>
      <c r="C12" s="11" t="s">
        <v>107</v>
      </c>
      <c r="D12" s="11" t="s">
        <v>10</v>
      </c>
      <c r="E12" s="12">
        <v>0.56000000000000005</v>
      </c>
      <c r="F12" s="13">
        <f>E12*12*I10</f>
        <v>1786.848</v>
      </c>
      <c r="G12" s="39"/>
      <c r="H12" s="116"/>
    </row>
    <row r="13" spans="1:9" ht="38.25">
      <c r="A13" s="147">
        <v>2</v>
      </c>
      <c r="B13" s="14" t="s">
        <v>119</v>
      </c>
      <c r="C13" s="11" t="s">
        <v>14</v>
      </c>
      <c r="D13" s="11" t="s">
        <v>8</v>
      </c>
      <c r="E13" s="12">
        <v>0.6</v>
      </c>
      <c r="F13" s="13">
        <f t="shared" ref="F13:F20" si="0">E13*$I$10*12</f>
        <v>1914.48</v>
      </c>
      <c r="G13" s="39"/>
    </row>
    <row r="14" spans="1:9" ht="51">
      <c r="A14" s="147">
        <v>3</v>
      </c>
      <c r="B14" s="14" t="s">
        <v>11</v>
      </c>
      <c r="C14" s="11" t="s">
        <v>107</v>
      </c>
      <c r="D14" s="11" t="s">
        <v>12</v>
      </c>
      <c r="E14" s="12">
        <v>0.31</v>
      </c>
      <c r="F14" s="13">
        <v>1019.42</v>
      </c>
      <c r="G14" s="39">
        <f>E14*12*I10</f>
        <v>989.1479999999998</v>
      </c>
      <c r="H14" s="116">
        <f>F14-G14</f>
        <v>30.272000000000162</v>
      </c>
    </row>
    <row r="15" spans="1:9" ht="25.5">
      <c r="A15" s="147">
        <v>4</v>
      </c>
      <c r="B15" s="14" t="s">
        <v>13</v>
      </c>
      <c r="C15" s="11" t="s">
        <v>107</v>
      </c>
      <c r="D15" s="11" t="s">
        <v>8</v>
      </c>
      <c r="E15" s="11">
        <v>5.86</v>
      </c>
      <c r="F15" s="13">
        <f t="shared" si="0"/>
        <v>18698.088</v>
      </c>
      <c r="G15" s="39"/>
    </row>
    <row r="16" spans="1:9">
      <c r="A16" s="147">
        <v>5</v>
      </c>
      <c r="B16" s="14" t="s">
        <v>29</v>
      </c>
      <c r="C16" s="11" t="s">
        <v>14</v>
      </c>
      <c r="D16" s="11" t="s">
        <v>8</v>
      </c>
      <c r="E16" s="12">
        <v>2.48</v>
      </c>
      <c r="F16" s="13">
        <f t="shared" si="0"/>
        <v>7913.1839999999993</v>
      </c>
      <c r="G16" s="39"/>
    </row>
    <row r="17" spans="1:8">
      <c r="A17" s="147">
        <v>6</v>
      </c>
      <c r="B17" s="14" t="s">
        <v>33</v>
      </c>
      <c r="C17" s="11" t="s">
        <v>107</v>
      </c>
      <c r="D17" s="11" t="s">
        <v>8</v>
      </c>
      <c r="E17" s="12">
        <v>0.27</v>
      </c>
      <c r="F17" s="13">
        <f t="shared" si="0"/>
        <v>861.51599999999985</v>
      </c>
      <c r="G17" s="39"/>
    </row>
    <row r="18" spans="1:8" ht="25.5">
      <c r="A18" s="147">
        <v>7</v>
      </c>
      <c r="B18" s="14" t="s">
        <v>15</v>
      </c>
      <c r="C18" s="11" t="s">
        <v>16</v>
      </c>
      <c r="D18" s="11" t="s">
        <v>8</v>
      </c>
      <c r="E18" s="12">
        <v>0.98</v>
      </c>
      <c r="F18" s="13">
        <f t="shared" si="0"/>
        <v>3126.9839999999999</v>
      </c>
      <c r="G18" s="39"/>
    </row>
    <row r="19" spans="1:8" ht="25.5">
      <c r="A19" s="147">
        <v>9</v>
      </c>
      <c r="B19" s="14" t="s">
        <v>18</v>
      </c>
      <c r="C19" s="11" t="s">
        <v>16</v>
      </c>
      <c r="D19" s="11" t="s">
        <v>8</v>
      </c>
      <c r="E19" s="11">
        <v>0.35</v>
      </c>
      <c r="F19" s="13">
        <f t="shared" si="0"/>
        <v>1116.7799999999997</v>
      </c>
      <c r="G19" s="39"/>
      <c r="H19" s="116"/>
    </row>
    <row r="20" spans="1:8" ht="25.5">
      <c r="A20" s="147">
        <v>10</v>
      </c>
      <c r="B20" s="14" t="s">
        <v>19</v>
      </c>
      <c r="C20" s="11" t="s">
        <v>14</v>
      </c>
      <c r="D20" s="11" t="s">
        <v>8</v>
      </c>
      <c r="E20" s="11">
        <v>1.1000000000000001</v>
      </c>
      <c r="F20" s="13">
        <f t="shared" si="0"/>
        <v>3509.88</v>
      </c>
      <c r="G20" s="39"/>
      <c r="H20" s="116"/>
    </row>
    <row r="21" spans="1:8" ht="19.5" thickBot="1">
      <c r="A21" s="148"/>
      <c r="B21" s="16" t="s">
        <v>32</v>
      </c>
      <c r="C21" s="17"/>
      <c r="D21" s="17"/>
      <c r="E21" s="18"/>
      <c r="F21" s="115">
        <f>SUM(F12:F20)</f>
        <v>39947.179999999993</v>
      </c>
      <c r="G21" s="40"/>
      <c r="H21" s="116"/>
    </row>
    <row r="22" spans="1:8">
      <c r="B22" s="5"/>
      <c r="C22" s="5"/>
      <c r="D22" s="5"/>
      <c r="E22" s="5"/>
      <c r="F22" s="6"/>
      <c r="G22" s="6"/>
    </row>
    <row r="23" spans="1:8" ht="33.75" customHeight="1">
      <c r="A23" s="230" t="s">
        <v>308</v>
      </c>
      <c r="B23" s="230"/>
      <c r="C23" s="230"/>
      <c r="D23" s="230"/>
      <c r="E23" s="230"/>
      <c r="F23" s="230"/>
      <c r="G23" s="68"/>
    </row>
    <row r="24" spans="1:8">
      <c r="A24" s="195"/>
      <c r="B24" s="5"/>
      <c r="C24" s="5"/>
      <c r="D24" s="5"/>
      <c r="E24" s="5"/>
      <c r="F24" s="6"/>
      <c r="G24" s="6"/>
    </row>
    <row r="25" spans="1:8" ht="33.75" customHeight="1">
      <c r="A25" s="230" t="s">
        <v>309</v>
      </c>
      <c r="B25" s="230"/>
      <c r="C25" s="230"/>
      <c r="D25" s="230"/>
      <c r="E25" s="230"/>
      <c r="F25" s="230"/>
      <c r="G25" s="68"/>
    </row>
    <row r="26" spans="1:8">
      <c r="B26" s="5"/>
      <c r="C26" s="5"/>
      <c r="D26" s="5"/>
      <c r="E26" s="5"/>
      <c r="F26" s="6"/>
      <c r="G26" s="6"/>
    </row>
    <row r="27" spans="1:8" ht="16.5" customHeight="1">
      <c r="A27" s="230" t="s">
        <v>99</v>
      </c>
      <c r="B27" s="230"/>
      <c r="C27" s="230"/>
      <c r="D27" s="230"/>
      <c r="E27" s="230"/>
      <c r="F27" s="230"/>
      <c r="G27" s="69"/>
    </row>
    <row r="28" spans="1:8">
      <c r="B28" s="134"/>
      <c r="C28" s="134"/>
      <c r="D28" s="134"/>
      <c r="E28" s="134"/>
      <c r="F28" s="134"/>
      <c r="G28" s="6"/>
    </row>
    <row r="29" spans="1:8" ht="28.5" customHeight="1">
      <c r="A29" s="230" t="s">
        <v>21</v>
      </c>
      <c r="B29" s="230"/>
      <c r="C29" s="230"/>
      <c r="D29" s="230"/>
      <c r="E29" s="230"/>
      <c r="F29" s="230"/>
      <c r="G29" s="68"/>
    </row>
    <row r="30" spans="1:8">
      <c r="B30" s="5"/>
      <c r="C30" s="5"/>
      <c r="D30" s="5"/>
      <c r="E30" s="5"/>
      <c r="F30" s="6"/>
      <c r="G30" s="6"/>
    </row>
    <row r="31" spans="1:8">
      <c r="B31" s="5"/>
      <c r="C31" s="5"/>
      <c r="D31" s="5"/>
      <c r="E31" s="5"/>
      <c r="F31" s="6"/>
      <c r="G31" s="6"/>
    </row>
    <row r="32" spans="1:8">
      <c r="B32" s="236" t="s">
        <v>22</v>
      </c>
      <c r="C32" s="236"/>
      <c r="D32" s="236"/>
      <c r="E32" s="236"/>
      <c r="F32" s="236"/>
      <c r="G32" s="70"/>
    </row>
    <row r="33" spans="2:7">
      <c r="B33" s="5"/>
      <c r="C33" s="5"/>
      <c r="D33" s="5"/>
      <c r="E33" s="5"/>
      <c r="F33" s="6"/>
      <c r="G33" s="6"/>
    </row>
    <row r="34" spans="2:7">
      <c r="B34" s="5" t="s">
        <v>23</v>
      </c>
      <c r="C34" s="5" t="s">
        <v>178</v>
      </c>
      <c r="D34" s="5"/>
      <c r="E34" s="5"/>
      <c r="F34" s="6" t="s">
        <v>25</v>
      </c>
      <c r="G34" s="6"/>
    </row>
    <row r="35" spans="2:7">
      <c r="B35" s="5"/>
      <c r="C35" s="235" t="s">
        <v>179</v>
      </c>
      <c r="D35" s="235"/>
      <c r="E35" s="235"/>
      <c r="F35" s="6" t="s">
        <v>27</v>
      </c>
      <c r="G35" s="6"/>
    </row>
    <row r="36" spans="2:7">
      <c r="B36" s="5"/>
      <c r="C36" s="5"/>
      <c r="D36" s="5"/>
      <c r="E36" s="5"/>
      <c r="F36" s="6"/>
      <c r="G36" s="6"/>
    </row>
    <row r="37" spans="2:7">
      <c r="B37" s="5"/>
      <c r="C37" s="5"/>
      <c r="D37" s="5"/>
      <c r="E37" s="5"/>
      <c r="F37" s="6"/>
      <c r="G37" s="6"/>
    </row>
    <row r="38" spans="2:7">
      <c r="B38" s="5" t="s">
        <v>28</v>
      </c>
      <c r="C38" s="5" t="s">
        <v>24</v>
      </c>
      <c r="D38" s="5"/>
      <c r="E38" s="5"/>
      <c r="F38" s="6" t="s">
        <v>25</v>
      </c>
      <c r="G38" s="6"/>
    </row>
    <row r="39" spans="2:7">
      <c r="B39" s="5"/>
      <c r="C39" s="234" t="s">
        <v>26</v>
      </c>
      <c r="D39" s="234"/>
      <c r="E39" s="234"/>
      <c r="F39" s="6" t="s">
        <v>27</v>
      </c>
      <c r="G39" s="6"/>
    </row>
    <row r="40" spans="2:7">
      <c r="B40" s="5"/>
      <c r="C40" s="5"/>
      <c r="D40" s="5"/>
      <c r="E40" s="5"/>
      <c r="F40" s="6"/>
      <c r="G40" s="6"/>
    </row>
  </sheetData>
  <mergeCells count="12">
    <mergeCell ref="C39:E39"/>
    <mergeCell ref="E4:F4"/>
    <mergeCell ref="B32:F32"/>
    <mergeCell ref="C35:E35"/>
    <mergeCell ref="A25:F25"/>
    <mergeCell ref="A27:F27"/>
    <mergeCell ref="A29:F29"/>
    <mergeCell ref="A1:F1"/>
    <mergeCell ref="A2:F2"/>
    <mergeCell ref="A7:F7"/>
    <mergeCell ref="A9:F9"/>
    <mergeCell ref="A23:F23"/>
  </mergeCells>
  <pageMargins left="0.24" right="0.21" top="0.4" bottom="0.32" header="0.3" footer="0.24"/>
  <pageSetup paperSize="9" orientation="portrait" r:id="rId1"/>
</worksheet>
</file>

<file path=xl/worksheets/sheet3.xml><?xml version="1.0" encoding="utf-8"?>
<worksheet xmlns="http://schemas.openxmlformats.org/spreadsheetml/2006/main" xmlns:r="http://schemas.openxmlformats.org/officeDocument/2006/relationships">
  <dimension ref="A1:J51"/>
  <sheetViews>
    <sheetView topLeftCell="A22" workbookViewId="0">
      <selection activeCell="A7" sqref="A7:E7"/>
    </sheetView>
  </sheetViews>
  <sheetFormatPr defaultRowHeight="15"/>
  <cols>
    <col min="1" max="1" width="30.140625" customWidth="1"/>
    <col min="2" max="2" width="19.570312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c r="A4" s="187" t="s">
        <v>2</v>
      </c>
      <c r="B4" s="1"/>
      <c r="C4" s="1"/>
      <c r="D4" s="233" t="s">
        <v>220</v>
      </c>
      <c r="E4" s="233"/>
    </row>
    <row r="5" spans="1:7">
      <c r="A5" s="1"/>
      <c r="B5" s="1"/>
      <c r="C5" s="1"/>
      <c r="D5" s="1"/>
      <c r="E5" s="2"/>
    </row>
    <row r="6" spans="1:7">
      <c r="A6" s="1"/>
      <c r="B6" s="1"/>
      <c r="C6" s="1"/>
      <c r="D6" s="1"/>
      <c r="E6" s="2"/>
    </row>
    <row r="7" spans="1:7" ht="92.25" customHeight="1">
      <c r="A7" s="230" t="s">
        <v>217</v>
      </c>
      <c r="B7" s="230"/>
      <c r="C7" s="230"/>
      <c r="D7" s="230"/>
      <c r="E7" s="230"/>
    </row>
    <row r="8" spans="1:7">
      <c r="A8" s="3"/>
      <c r="B8" s="3"/>
      <c r="C8" s="3"/>
      <c r="D8" s="3"/>
      <c r="E8" s="4"/>
    </row>
    <row r="9" spans="1:7" ht="45.75" customHeight="1">
      <c r="A9" s="230" t="s">
        <v>130</v>
      </c>
      <c r="B9" s="230"/>
      <c r="C9" s="230"/>
      <c r="D9" s="230"/>
      <c r="E9" s="230"/>
    </row>
    <row r="10" spans="1:7" ht="15.75" thickBot="1">
      <c r="A10" s="5"/>
      <c r="B10" s="5"/>
      <c r="C10" s="5"/>
      <c r="D10" s="5"/>
      <c r="E10" s="6"/>
      <c r="G10">
        <v>1188.2</v>
      </c>
    </row>
    <row r="11" spans="1:7" ht="84" customHeight="1">
      <c r="A11" s="129" t="s">
        <v>3</v>
      </c>
      <c r="B11" s="130" t="s">
        <v>4</v>
      </c>
      <c r="C11" s="130" t="s">
        <v>5</v>
      </c>
      <c r="D11" s="131" t="s">
        <v>6</v>
      </c>
      <c r="E11" s="132" t="s">
        <v>7</v>
      </c>
    </row>
    <row r="12" spans="1:7" ht="48">
      <c r="A12" s="174" t="s">
        <v>113</v>
      </c>
      <c r="B12" s="12" t="s">
        <v>114</v>
      </c>
      <c r="C12" s="11" t="s">
        <v>8</v>
      </c>
      <c r="D12" s="15">
        <v>0.4</v>
      </c>
      <c r="E12" s="175">
        <f>D12*12*$G$10</f>
        <v>5703.3600000000015</v>
      </c>
    </row>
    <row r="13" spans="1:7" ht="48">
      <c r="A13" s="174" t="s">
        <v>128</v>
      </c>
      <c r="B13" s="12" t="s">
        <v>114</v>
      </c>
      <c r="C13" s="11" t="s">
        <v>8</v>
      </c>
      <c r="D13" s="15">
        <v>0.93</v>
      </c>
      <c r="E13" s="175">
        <f t="shared" ref="E13:E21" si="0">D13*12*$G$10</f>
        <v>13260.312</v>
      </c>
    </row>
    <row r="14" spans="1:7" ht="51">
      <c r="A14" s="14" t="s">
        <v>34</v>
      </c>
      <c r="B14" s="12" t="s">
        <v>114</v>
      </c>
      <c r="C14" s="11" t="s">
        <v>8</v>
      </c>
      <c r="D14" s="12">
        <v>1.04</v>
      </c>
      <c r="E14" s="175">
        <f t="shared" si="0"/>
        <v>14828.736000000001</v>
      </c>
    </row>
    <row r="15" spans="1:7" ht="30.75" customHeight="1">
      <c r="A15" s="14" t="s">
        <v>13</v>
      </c>
      <c r="B15" s="11" t="s">
        <v>107</v>
      </c>
      <c r="C15" s="11" t="s">
        <v>8</v>
      </c>
      <c r="D15" s="11">
        <v>5.98</v>
      </c>
      <c r="E15" s="175">
        <f t="shared" si="0"/>
        <v>85265.232000000004</v>
      </c>
    </row>
    <row r="16" spans="1:7">
      <c r="A16" s="14" t="s">
        <v>33</v>
      </c>
      <c r="B16" s="11" t="s">
        <v>107</v>
      </c>
      <c r="C16" s="11" t="s">
        <v>8</v>
      </c>
      <c r="D16" s="12">
        <v>7.0000000000000007E-2</v>
      </c>
      <c r="E16" s="175">
        <v>1077.68</v>
      </c>
      <c r="F16">
        <f>D16*12*G10</f>
        <v>998.08800000000008</v>
      </c>
      <c r="G16" s="116">
        <f>E16-F16</f>
        <v>79.591999999999985</v>
      </c>
    </row>
    <row r="17" spans="1:10">
      <c r="A17" s="14" t="s">
        <v>29</v>
      </c>
      <c r="B17" s="11" t="s">
        <v>14</v>
      </c>
      <c r="C17" s="11" t="s">
        <v>8</v>
      </c>
      <c r="D17" s="12">
        <v>3.48</v>
      </c>
      <c r="E17" s="175">
        <f t="shared" si="0"/>
        <v>49619.231999999996</v>
      </c>
    </row>
    <row r="18" spans="1:10" ht="25.5">
      <c r="A18" s="14" t="s">
        <v>15</v>
      </c>
      <c r="B18" s="11" t="s">
        <v>16</v>
      </c>
      <c r="C18" s="11" t="s">
        <v>8</v>
      </c>
      <c r="D18" s="12">
        <v>0.98</v>
      </c>
      <c r="E18" s="175">
        <f t="shared" si="0"/>
        <v>13973.232</v>
      </c>
    </row>
    <row r="19" spans="1:10" ht="25.5">
      <c r="A19" s="14" t="s">
        <v>102</v>
      </c>
      <c r="B19" s="11" t="s">
        <v>16</v>
      </c>
      <c r="C19" s="11" t="s">
        <v>8</v>
      </c>
      <c r="D19" s="12">
        <v>0.61</v>
      </c>
      <c r="E19" s="175">
        <f t="shared" si="0"/>
        <v>8697.6239999999998</v>
      </c>
    </row>
    <row r="20" spans="1:10" ht="25.5">
      <c r="A20" s="14" t="s">
        <v>18</v>
      </c>
      <c r="B20" s="11" t="s">
        <v>16</v>
      </c>
      <c r="C20" s="11" t="s">
        <v>8</v>
      </c>
      <c r="D20" s="11">
        <v>0.35</v>
      </c>
      <c r="E20" s="175">
        <f t="shared" si="0"/>
        <v>4990.4399999999996</v>
      </c>
    </row>
    <row r="21" spans="1:10" ht="25.5">
      <c r="A21" s="14" t="s">
        <v>19</v>
      </c>
      <c r="B21" s="11" t="s">
        <v>14</v>
      </c>
      <c r="C21" s="11" t="s">
        <v>8</v>
      </c>
      <c r="D21" s="11">
        <v>1.45</v>
      </c>
      <c r="E21" s="175">
        <f t="shared" si="0"/>
        <v>20674.68</v>
      </c>
      <c r="J21" s="116"/>
    </row>
    <row r="22" spans="1:10" ht="25.5">
      <c r="A22" s="14" t="s">
        <v>240</v>
      </c>
      <c r="B22" s="11"/>
      <c r="C22" s="11" t="s">
        <v>124</v>
      </c>
      <c r="D22" s="11"/>
      <c r="E22" s="13">
        <v>1971</v>
      </c>
      <c r="J22" s="116"/>
    </row>
    <row r="23" spans="1:10">
      <c r="A23" s="14" t="s">
        <v>206</v>
      </c>
      <c r="B23" s="11"/>
      <c r="C23" s="11" t="s">
        <v>124</v>
      </c>
      <c r="D23" s="11"/>
      <c r="E23" s="13">
        <v>4080</v>
      </c>
      <c r="J23" s="116"/>
    </row>
    <row r="24" spans="1:10">
      <c r="A24" s="14" t="s">
        <v>206</v>
      </c>
      <c r="B24" s="11"/>
      <c r="C24" s="11" t="s">
        <v>124</v>
      </c>
      <c r="D24" s="11"/>
      <c r="E24" s="13">
        <v>3905</v>
      </c>
      <c r="J24" s="116"/>
    </row>
    <row r="25" spans="1:10">
      <c r="A25" s="14" t="s">
        <v>206</v>
      </c>
      <c r="B25" s="11"/>
      <c r="C25" s="11" t="s">
        <v>124</v>
      </c>
      <c r="D25" s="11"/>
      <c r="E25" s="13">
        <v>1863</v>
      </c>
    </row>
    <row r="26" spans="1:10">
      <c r="A26" s="21" t="s">
        <v>232</v>
      </c>
      <c r="B26" s="22"/>
      <c r="C26" s="11" t="s">
        <v>124</v>
      </c>
      <c r="D26" s="22"/>
      <c r="E26" s="23">
        <v>1878</v>
      </c>
    </row>
    <row r="27" spans="1:10">
      <c r="A27" s="21" t="s">
        <v>208</v>
      </c>
      <c r="B27" s="22"/>
      <c r="C27" s="11" t="s">
        <v>124</v>
      </c>
      <c r="D27" s="22"/>
      <c r="E27" s="23">
        <v>1631</v>
      </c>
    </row>
    <row r="28" spans="1:10">
      <c r="A28" s="21" t="s">
        <v>208</v>
      </c>
      <c r="B28" s="22"/>
      <c r="C28" s="11" t="s">
        <v>124</v>
      </c>
      <c r="D28" s="22"/>
      <c r="E28" s="23">
        <v>2268</v>
      </c>
    </row>
    <row r="29" spans="1:10" ht="25.5">
      <c r="A29" s="21" t="s">
        <v>241</v>
      </c>
      <c r="B29" s="22"/>
      <c r="C29" s="11" t="s">
        <v>124</v>
      </c>
      <c r="D29" s="22"/>
      <c r="E29" s="23">
        <v>133933</v>
      </c>
    </row>
    <row r="30" spans="1:10" ht="19.5" thickBot="1">
      <c r="A30" s="16" t="s">
        <v>20</v>
      </c>
      <c r="B30" s="17"/>
      <c r="C30" s="17"/>
      <c r="D30" s="18"/>
      <c r="E30" s="19">
        <f>SUM(E12:E29)</f>
        <v>369619.52799999999</v>
      </c>
    </row>
    <row r="31" spans="1:10">
      <c r="A31" s="5"/>
      <c r="B31" s="5"/>
      <c r="C31" s="5"/>
      <c r="D31" s="5"/>
      <c r="E31" s="6"/>
    </row>
    <row r="32" spans="1:10" ht="36.75" customHeight="1">
      <c r="A32" s="230" t="s">
        <v>242</v>
      </c>
      <c r="B32" s="230"/>
      <c r="C32" s="230"/>
      <c r="D32" s="230"/>
      <c r="E32" s="230"/>
    </row>
    <row r="33" spans="1:5">
      <c r="A33" s="138"/>
      <c r="B33" s="138"/>
      <c r="C33" s="138"/>
      <c r="D33" s="138"/>
      <c r="E33" s="139"/>
    </row>
    <row r="34" spans="1:5" ht="48" customHeight="1">
      <c r="A34" s="230" t="s">
        <v>243</v>
      </c>
      <c r="B34" s="230"/>
      <c r="C34" s="230"/>
      <c r="D34" s="230"/>
      <c r="E34" s="230"/>
    </row>
    <row r="35" spans="1:5">
      <c r="A35" s="140"/>
      <c r="B35" s="140"/>
      <c r="C35" s="140"/>
      <c r="D35" s="140"/>
      <c r="E35" s="140"/>
    </row>
    <row r="36" spans="1:5" ht="14.25" customHeight="1">
      <c r="A36" s="230" t="s">
        <v>99</v>
      </c>
      <c r="B36" s="230"/>
      <c r="C36" s="230"/>
      <c r="D36" s="230"/>
      <c r="E36" s="230"/>
    </row>
    <row r="37" spans="1:5">
      <c r="A37" s="5"/>
      <c r="B37" s="5"/>
      <c r="C37" s="5"/>
      <c r="D37" s="5"/>
      <c r="E37" s="6"/>
    </row>
    <row r="38" spans="1:5">
      <c r="A38" s="235" t="s">
        <v>46</v>
      </c>
      <c r="B38" s="235"/>
      <c r="C38" s="235"/>
      <c r="D38" s="235"/>
      <c r="E38" s="235"/>
    </row>
    <row r="39" spans="1:5">
      <c r="A39" s="5"/>
      <c r="B39" s="5"/>
      <c r="C39" s="5"/>
      <c r="D39" s="5"/>
      <c r="E39" s="6"/>
    </row>
    <row r="40" spans="1:5" ht="28.5" customHeight="1">
      <c r="A40" s="230" t="s">
        <v>21</v>
      </c>
      <c r="B40" s="230"/>
      <c r="C40" s="230"/>
      <c r="D40" s="230"/>
      <c r="E40" s="230"/>
    </row>
    <row r="41" spans="1:5">
      <c r="A41" s="5"/>
      <c r="B41" s="5"/>
      <c r="C41" s="5"/>
      <c r="D41" s="5"/>
      <c r="E41" s="6"/>
    </row>
    <row r="42" spans="1:5">
      <c r="A42" s="5"/>
      <c r="B42" s="5"/>
      <c r="C42" s="5"/>
      <c r="D42" s="5"/>
      <c r="E42" s="6"/>
    </row>
    <row r="43" spans="1:5">
      <c r="A43" s="236" t="s">
        <v>22</v>
      </c>
      <c r="B43" s="236"/>
      <c r="C43" s="236"/>
      <c r="D43" s="236"/>
      <c r="E43" s="236"/>
    </row>
    <row r="44" spans="1:5">
      <c r="A44" s="5"/>
      <c r="B44" s="5"/>
      <c r="C44" s="5"/>
      <c r="D44" s="5"/>
      <c r="E44" s="6"/>
    </row>
    <row r="45" spans="1:5">
      <c r="A45" s="5" t="s">
        <v>23</v>
      </c>
      <c r="B45" s="5" t="s">
        <v>178</v>
      </c>
      <c r="C45" s="5"/>
      <c r="D45" s="5"/>
      <c r="E45" s="6" t="s">
        <v>25</v>
      </c>
    </row>
    <row r="46" spans="1:5">
      <c r="A46" s="5"/>
      <c r="B46" s="235" t="s">
        <v>179</v>
      </c>
      <c r="C46" s="235"/>
      <c r="D46" s="235"/>
      <c r="E46" s="6" t="s">
        <v>27</v>
      </c>
    </row>
    <row r="47" spans="1:5">
      <c r="A47" s="5"/>
      <c r="B47" s="5"/>
      <c r="C47" s="5"/>
      <c r="D47" s="5"/>
      <c r="E47" s="6"/>
    </row>
    <row r="48" spans="1:5">
      <c r="A48" s="5"/>
      <c r="B48" s="5"/>
      <c r="C48" s="5"/>
      <c r="D48" s="5"/>
      <c r="E48" s="6"/>
    </row>
    <row r="49" spans="1:5">
      <c r="A49" s="5" t="s">
        <v>28</v>
      </c>
      <c r="B49" s="5" t="s">
        <v>24</v>
      </c>
      <c r="C49" s="5"/>
      <c r="D49" s="5"/>
      <c r="E49" s="6" t="s">
        <v>25</v>
      </c>
    </row>
    <row r="50" spans="1:5">
      <c r="A50" s="5"/>
      <c r="B50" s="234" t="s">
        <v>26</v>
      </c>
      <c r="C50" s="234"/>
      <c r="D50" s="234"/>
      <c r="E50" s="6" t="s">
        <v>27</v>
      </c>
    </row>
    <row r="51" spans="1:5">
      <c r="A51" s="5"/>
      <c r="B51" s="5"/>
      <c r="C51" s="5"/>
      <c r="D51" s="5"/>
      <c r="E51" s="6"/>
    </row>
  </sheetData>
  <mergeCells count="13">
    <mergeCell ref="A32:E32"/>
    <mergeCell ref="A1:E1"/>
    <mergeCell ref="A2:E2"/>
    <mergeCell ref="D4:E4"/>
    <mergeCell ref="A7:E7"/>
    <mergeCell ref="A9:E9"/>
    <mergeCell ref="B50:D50"/>
    <mergeCell ref="A34:E34"/>
    <mergeCell ref="A36:E36"/>
    <mergeCell ref="A38:E38"/>
    <mergeCell ref="A40:E40"/>
    <mergeCell ref="A43:E43"/>
    <mergeCell ref="B46:D46"/>
  </mergeCells>
  <pageMargins left="0.24" right="0.21" top="0.24" bottom="0.22" header="0.16" footer="0.16"/>
  <pageSetup paperSize="9" orientation="portrait" r:id="rId1"/>
</worksheet>
</file>

<file path=xl/worksheets/sheet30.xml><?xml version="1.0" encoding="utf-8"?>
<worksheet xmlns="http://schemas.openxmlformats.org/spreadsheetml/2006/main" xmlns:r="http://schemas.openxmlformats.org/officeDocument/2006/relationships">
  <dimension ref="A1:I41"/>
  <sheetViews>
    <sheetView topLeftCell="A19" workbookViewId="0">
      <selection activeCell="A43" sqref="A43"/>
    </sheetView>
  </sheetViews>
  <sheetFormatPr defaultRowHeight="15"/>
  <cols>
    <col min="1" max="1" width="6.42578125" customWidth="1"/>
    <col min="2" max="2" width="29.5703125" customWidth="1"/>
    <col min="3" max="3" width="15.7109375" customWidth="1"/>
    <col min="4" max="4" width="11.5703125" customWidth="1"/>
    <col min="5" max="5" width="19" customWidth="1"/>
    <col min="6" max="7" width="17.28515625" style="20" customWidth="1"/>
    <col min="9" max="9" width="9.140625" customWidth="1"/>
  </cols>
  <sheetData>
    <row r="1" spans="1:9" ht="15.75">
      <c r="A1" s="231" t="s">
        <v>0</v>
      </c>
      <c r="B1" s="231"/>
      <c r="C1" s="231"/>
      <c r="D1" s="231"/>
      <c r="E1" s="231"/>
      <c r="F1" s="231"/>
      <c r="G1" s="65"/>
    </row>
    <row r="2" spans="1:9" ht="36" customHeight="1">
      <c r="A2" s="232" t="s">
        <v>1</v>
      </c>
      <c r="B2" s="232"/>
      <c r="C2" s="232"/>
      <c r="D2" s="232"/>
      <c r="E2" s="232"/>
      <c r="F2" s="232"/>
      <c r="G2" s="66"/>
    </row>
    <row r="3" spans="1:9">
      <c r="B3" s="1"/>
      <c r="C3" s="1"/>
      <c r="D3" s="1"/>
      <c r="E3" s="1"/>
      <c r="F3" s="2"/>
      <c r="G3" s="2"/>
    </row>
    <row r="4" spans="1:9" ht="15" customHeight="1">
      <c r="B4" s="68" t="s">
        <v>2</v>
      </c>
      <c r="C4" s="1"/>
      <c r="D4" s="1"/>
      <c r="E4" s="233" t="s">
        <v>220</v>
      </c>
      <c r="F4" s="233"/>
      <c r="G4" s="67"/>
    </row>
    <row r="5" spans="1:9">
      <c r="B5" s="1"/>
      <c r="C5" s="1"/>
      <c r="D5" s="1"/>
      <c r="E5" s="1"/>
      <c r="F5" s="2"/>
      <c r="G5" s="2"/>
    </row>
    <row r="6" spans="1:9">
      <c r="B6" s="1"/>
      <c r="C6" s="1"/>
      <c r="D6" s="1"/>
      <c r="E6" s="1"/>
      <c r="F6" s="2"/>
      <c r="G6" s="2"/>
    </row>
    <row r="7" spans="1:9" ht="90.75" customHeight="1">
      <c r="A7" s="230" t="s">
        <v>167</v>
      </c>
      <c r="B7" s="230"/>
      <c r="C7" s="230"/>
      <c r="D7" s="230"/>
      <c r="E7" s="230"/>
      <c r="F7" s="230"/>
      <c r="G7" s="68"/>
    </row>
    <row r="8" spans="1:9">
      <c r="B8" s="3"/>
      <c r="C8" s="3"/>
      <c r="D8" s="3"/>
      <c r="E8" s="3"/>
      <c r="F8" s="4"/>
      <c r="G8" s="4"/>
    </row>
    <row r="9" spans="1:9" ht="45.75" customHeight="1">
      <c r="A9" s="230" t="s">
        <v>57</v>
      </c>
      <c r="B9" s="230"/>
      <c r="C9" s="230"/>
      <c r="D9" s="230"/>
      <c r="E9" s="230"/>
      <c r="F9" s="230"/>
      <c r="G9" s="68"/>
    </row>
    <row r="10" spans="1:9" ht="15.75" thickBot="1">
      <c r="B10" s="5"/>
      <c r="C10" s="5"/>
      <c r="D10" s="5"/>
      <c r="E10" s="5"/>
      <c r="F10" s="6"/>
      <c r="G10" s="6"/>
      <c r="I10">
        <v>271.7</v>
      </c>
    </row>
    <row r="11" spans="1:9" ht="81" customHeight="1">
      <c r="A11" s="149" t="s">
        <v>106</v>
      </c>
      <c r="B11" s="130" t="s">
        <v>3</v>
      </c>
      <c r="C11" s="130" t="s">
        <v>4</v>
      </c>
      <c r="D11" s="130" t="s">
        <v>5</v>
      </c>
      <c r="E11" s="131" t="s">
        <v>6</v>
      </c>
      <c r="F11" s="132" t="s">
        <v>7</v>
      </c>
      <c r="G11" s="38"/>
    </row>
    <row r="12" spans="1:9" ht="38.25">
      <c r="A12" s="147">
        <v>1</v>
      </c>
      <c r="B12" s="145" t="s">
        <v>118</v>
      </c>
      <c r="C12" s="11" t="s">
        <v>107</v>
      </c>
      <c r="D12" s="11" t="s">
        <v>10</v>
      </c>
      <c r="E12" s="12">
        <v>0.45</v>
      </c>
      <c r="F12" s="13">
        <f>E12*$I$10*12</f>
        <v>1467.18</v>
      </c>
      <c r="G12" s="39"/>
    </row>
    <row r="13" spans="1:9" ht="38.25">
      <c r="A13" s="147">
        <v>2</v>
      </c>
      <c r="B13" s="145" t="s">
        <v>119</v>
      </c>
      <c r="C13" s="11" t="s">
        <v>14</v>
      </c>
      <c r="D13" s="11" t="s">
        <v>8</v>
      </c>
      <c r="E13" s="12">
        <v>0.6</v>
      </c>
      <c r="F13" s="13">
        <f t="shared" ref="F13:F20" si="0">E13*$I$10*12</f>
        <v>1956.2399999999998</v>
      </c>
      <c r="G13" s="39"/>
    </row>
    <row r="14" spans="1:9" ht="51">
      <c r="A14" s="147">
        <v>3</v>
      </c>
      <c r="B14" s="145" t="s">
        <v>11</v>
      </c>
      <c r="C14" s="11" t="s">
        <v>107</v>
      </c>
      <c r="D14" s="11" t="s">
        <v>12</v>
      </c>
      <c r="E14" s="12">
        <v>0.31</v>
      </c>
      <c r="F14" s="13">
        <v>1019.42</v>
      </c>
      <c r="G14" s="39">
        <f>E14*12*I10</f>
        <v>1010.7239999999999</v>
      </c>
      <c r="H14" s="116">
        <f>F14-G14</f>
        <v>8.6960000000000264</v>
      </c>
    </row>
    <row r="15" spans="1:9" ht="25.5">
      <c r="A15" s="147">
        <v>4</v>
      </c>
      <c r="B15" s="145" t="s">
        <v>13</v>
      </c>
      <c r="C15" s="11" t="s">
        <v>107</v>
      </c>
      <c r="D15" s="11" t="s">
        <v>8</v>
      </c>
      <c r="E15" s="11">
        <v>5.05</v>
      </c>
      <c r="F15" s="13">
        <f t="shared" si="0"/>
        <v>16465.019999999997</v>
      </c>
      <c r="G15" s="39"/>
    </row>
    <row r="16" spans="1:9">
      <c r="A16" s="147">
        <v>5</v>
      </c>
      <c r="B16" s="145" t="s">
        <v>29</v>
      </c>
      <c r="C16" s="11" t="s">
        <v>14</v>
      </c>
      <c r="D16" s="11" t="s">
        <v>8</v>
      </c>
      <c r="E16" s="12">
        <v>2.48</v>
      </c>
      <c r="F16" s="13">
        <f t="shared" si="0"/>
        <v>8085.7919999999995</v>
      </c>
      <c r="G16" s="39"/>
    </row>
    <row r="17" spans="1:8">
      <c r="A17" s="147">
        <v>6</v>
      </c>
      <c r="B17" s="145" t="s">
        <v>33</v>
      </c>
      <c r="C17" s="11" t="s">
        <v>107</v>
      </c>
      <c r="D17" s="11" t="s">
        <v>8</v>
      </c>
      <c r="E17" s="12">
        <v>0.25</v>
      </c>
      <c r="F17" s="13">
        <f t="shared" si="0"/>
        <v>815.09999999999991</v>
      </c>
      <c r="G17" s="39"/>
    </row>
    <row r="18" spans="1:8" ht="25.5">
      <c r="A18" s="147">
        <v>7</v>
      </c>
      <c r="B18" s="145" t="s">
        <v>15</v>
      </c>
      <c r="C18" s="11" t="s">
        <v>16</v>
      </c>
      <c r="D18" s="11" t="s">
        <v>8</v>
      </c>
      <c r="E18" s="12">
        <v>0.98</v>
      </c>
      <c r="F18" s="13">
        <f t="shared" si="0"/>
        <v>3195.1919999999996</v>
      </c>
      <c r="G18" s="39"/>
    </row>
    <row r="19" spans="1:8" ht="25.5">
      <c r="A19" s="147">
        <v>9</v>
      </c>
      <c r="B19" s="145" t="s">
        <v>18</v>
      </c>
      <c r="C19" s="11" t="s">
        <v>16</v>
      </c>
      <c r="D19" s="11" t="s">
        <v>8</v>
      </c>
      <c r="E19" s="11">
        <v>0.35</v>
      </c>
      <c r="F19" s="13">
        <f t="shared" si="0"/>
        <v>1141.1399999999999</v>
      </c>
      <c r="G19" s="39"/>
      <c r="H19" s="116"/>
    </row>
    <row r="20" spans="1:8" ht="25.5">
      <c r="A20" s="147">
        <v>10</v>
      </c>
      <c r="B20" s="145" t="s">
        <v>19</v>
      </c>
      <c r="C20" s="11" t="s">
        <v>14</v>
      </c>
      <c r="D20" s="11" t="s">
        <v>8</v>
      </c>
      <c r="E20" s="11">
        <v>1.1000000000000001</v>
      </c>
      <c r="F20" s="13">
        <f t="shared" si="0"/>
        <v>3586.44</v>
      </c>
      <c r="G20" s="39"/>
      <c r="H20" s="116"/>
    </row>
    <row r="21" spans="1:8">
      <c r="A21" s="147">
        <v>11</v>
      </c>
      <c r="B21" s="145" t="s">
        <v>310</v>
      </c>
      <c r="C21" s="11"/>
      <c r="D21" s="11" t="s">
        <v>124</v>
      </c>
      <c r="E21" s="11"/>
      <c r="F21" s="13">
        <v>1428</v>
      </c>
      <c r="G21" s="39"/>
      <c r="H21" s="116"/>
    </row>
    <row r="22" spans="1:8" ht="19.5" thickBot="1">
      <c r="A22" s="148"/>
      <c r="B22" s="17" t="s">
        <v>32</v>
      </c>
      <c r="C22" s="17"/>
      <c r="D22" s="17"/>
      <c r="E22" s="18"/>
      <c r="F22" s="115">
        <f>SUM(F12:F21)</f>
        <v>39159.523999999998</v>
      </c>
      <c r="G22" s="40"/>
      <c r="H22" s="116"/>
    </row>
    <row r="23" spans="1:8">
      <c r="B23" s="5"/>
      <c r="C23" s="5"/>
      <c r="D23" s="5"/>
      <c r="E23" s="5"/>
      <c r="F23" s="6"/>
      <c r="G23" s="6"/>
    </row>
    <row r="24" spans="1:8" ht="33.75" customHeight="1">
      <c r="A24" s="230" t="s">
        <v>311</v>
      </c>
      <c r="B24" s="230"/>
      <c r="C24" s="230"/>
      <c r="D24" s="230"/>
      <c r="E24" s="230"/>
      <c r="F24" s="230"/>
      <c r="G24" s="68"/>
    </row>
    <row r="25" spans="1:8">
      <c r="A25" s="193"/>
      <c r="B25" s="138"/>
      <c r="C25" s="138"/>
      <c r="D25" s="138"/>
      <c r="E25" s="138"/>
      <c r="F25" s="139"/>
      <c r="G25" s="6"/>
    </row>
    <row r="26" spans="1:8" ht="33.75" customHeight="1">
      <c r="A26" s="230" t="s">
        <v>312</v>
      </c>
      <c r="B26" s="230"/>
      <c r="C26" s="230"/>
      <c r="D26" s="230"/>
      <c r="E26" s="230"/>
      <c r="F26" s="230"/>
      <c r="G26" s="68"/>
    </row>
    <row r="27" spans="1:8">
      <c r="B27" s="5"/>
      <c r="C27" s="5"/>
      <c r="D27" s="5"/>
      <c r="E27" s="5"/>
      <c r="F27" s="6"/>
      <c r="G27" s="6"/>
    </row>
    <row r="28" spans="1:8" ht="17.25" customHeight="1">
      <c r="A28" s="230" t="s">
        <v>99</v>
      </c>
      <c r="B28" s="230"/>
      <c r="C28" s="230"/>
      <c r="D28" s="230"/>
      <c r="E28" s="230"/>
      <c r="F28" s="230"/>
      <c r="G28" s="69"/>
    </row>
    <row r="29" spans="1:8">
      <c r="B29" s="134"/>
      <c r="C29" s="134"/>
      <c r="D29" s="134"/>
      <c r="E29" s="134"/>
      <c r="F29" s="134"/>
      <c r="G29" s="6"/>
    </row>
    <row r="30" spans="1:8" ht="28.5" customHeight="1">
      <c r="A30" s="230" t="s">
        <v>21</v>
      </c>
      <c r="B30" s="230"/>
      <c r="C30" s="230"/>
      <c r="D30" s="230"/>
      <c r="E30" s="230"/>
      <c r="F30" s="230"/>
      <c r="G30" s="68"/>
    </row>
    <row r="31" spans="1:8">
      <c r="B31" s="5"/>
      <c r="C31" s="5"/>
      <c r="D31" s="5"/>
      <c r="E31" s="5"/>
      <c r="F31" s="6"/>
      <c r="G31" s="6"/>
    </row>
    <row r="32" spans="1:8">
      <c r="B32" s="5"/>
      <c r="C32" s="5"/>
      <c r="D32" s="5"/>
      <c r="E32" s="5"/>
      <c r="F32" s="6"/>
      <c r="G32" s="6"/>
    </row>
    <row r="33" spans="2:7">
      <c r="B33" s="236" t="s">
        <v>22</v>
      </c>
      <c r="C33" s="236"/>
      <c r="D33" s="236"/>
      <c r="E33" s="236"/>
      <c r="F33" s="236"/>
      <c r="G33" s="70"/>
    </row>
    <row r="34" spans="2:7">
      <c r="B34" s="5"/>
      <c r="C34" s="5"/>
      <c r="D34" s="5"/>
      <c r="E34" s="5"/>
      <c r="F34" s="6"/>
      <c r="G34" s="6"/>
    </row>
    <row r="35" spans="2:7">
      <c r="B35" s="5" t="s">
        <v>23</v>
      </c>
      <c r="C35" s="5" t="s">
        <v>178</v>
      </c>
      <c r="D35" s="5"/>
      <c r="E35" s="5"/>
      <c r="F35" s="6" t="s">
        <v>25</v>
      </c>
      <c r="G35" s="6"/>
    </row>
    <row r="36" spans="2:7">
      <c r="B36" s="5"/>
      <c r="C36" s="235" t="s">
        <v>179</v>
      </c>
      <c r="D36" s="235"/>
      <c r="E36" s="235"/>
      <c r="F36" s="6" t="s">
        <v>27</v>
      </c>
      <c r="G36" s="6"/>
    </row>
    <row r="37" spans="2:7">
      <c r="B37" s="5"/>
      <c r="C37" s="5"/>
      <c r="D37" s="5"/>
      <c r="E37" s="5"/>
      <c r="F37" s="6"/>
      <c r="G37" s="6"/>
    </row>
    <row r="38" spans="2:7">
      <c r="B38" s="5"/>
      <c r="C38" s="5"/>
      <c r="D38" s="5"/>
      <c r="E38" s="5"/>
      <c r="F38" s="6"/>
      <c r="G38" s="6"/>
    </row>
    <row r="39" spans="2:7">
      <c r="B39" s="5" t="s">
        <v>28</v>
      </c>
      <c r="C39" s="5" t="s">
        <v>24</v>
      </c>
      <c r="D39" s="5"/>
      <c r="E39" s="5"/>
      <c r="F39" s="6" t="s">
        <v>25</v>
      </c>
      <c r="G39" s="6"/>
    </row>
    <row r="40" spans="2:7">
      <c r="B40" s="5"/>
      <c r="C40" s="234" t="s">
        <v>26</v>
      </c>
      <c r="D40" s="234"/>
      <c r="E40" s="234"/>
      <c r="F40" s="6" t="s">
        <v>27</v>
      </c>
      <c r="G40" s="6"/>
    </row>
    <row r="41" spans="2:7">
      <c r="B41" s="5"/>
      <c r="C41" s="5"/>
      <c r="D41" s="5"/>
      <c r="E41" s="5"/>
      <c r="F41" s="6"/>
      <c r="G41" s="6"/>
    </row>
  </sheetData>
  <mergeCells count="12">
    <mergeCell ref="C40:E40"/>
    <mergeCell ref="E4:F4"/>
    <mergeCell ref="B33:F33"/>
    <mergeCell ref="C36:E36"/>
    <mergeCell ref="A26:F26"/>
    <mergeCell ref="A28:F28"/>
    <mergeCell ref="A30:F30"/>
    <mergeCell ref="A1:F1"/>
    <mergeCell ref="A2:F2"/>
    <mergeCell ref="A7:F7"/>
    <mergeCell ref="A9:F9"/>
    <mergeCell ref="A24:F24"/>
  </mergeCells>
  <pageMargins left="0.24" right="0.21" top="0.4" bottom="0.32" header="0.3" footer="0.24"/>
  <pageSetup paperSize="9" orientation="portrait" r:id="rId1"/>
</worksheet>
</file>

<file path=xl/worksheets/sheet31.xml><?xml version="1.0" encoding="utf-8"?>
<worksheet xmlns="http://schemas.openxmlformats.org/spreadsheetml/2006/main" xmlns:r="http://schemas.openxmlformats.org/officeDocument/2006/relationships">
  <dimension ref="A1:I41"/>
  <sheetViews>
    <sheetView topLeftCell="A19" workbookViewId="0">
      <selection activeCell="A30" sqref="A30:F30"/>
    </sheetView>
  </sheetViews>
  <sheetFormatPr defaultRowHeight="15"/>
  <cols>
    <col min="1" max="1" width="6.85546875" customWidth="1"/>
    <col min="2" max="2" width="29.5703125" customWidth="1"/>
    <col min="3" max="3" width="15.7109375" customWidth="1"/>
    <col min="4" max="4" width="10.5703125" customWidth="1"/>
    <col min="5" max="5" width="19" customWidth="1"/>
    <col min="6" max="7" width="17.28515625" style="20" customWidth="1"/>
    <col min="9" max="9" width="9.140625" customWidth="1"/>
  </cols>
  <sheetData>
    <row r="1" spans="1:9" ht="15.75">
      <c r="A1" s="231" t="s">
        <v>0</v>
      </c>
      <c r="B1" s="231"/>
      <c r="C1" s="231"/>
      <c r="D1" s="231"/>
      <c r="E1" s="231"/>
      <c r="F1" s="231"/>
      <c r="G1" s="65"/>
    </row>
    <row r="2" spans="1:9" ht="36" customHeight="1">
      <c r="A2" s="232" t="s">
        <v>1</v>
      </c>
      <c r="B2" s="232"/>
      <c r="C2" s="232"/>
      <c r="D2" s="232"/>
      <c r="E2" s="232"/>
      <c r="F2" s="232"/>
      <c r="G2" s="66"/>
    </row>
    <row r="3" spans="1:9">
      <c r="B3" s="1"/>
      <c r="C3" s="1"/>
      <c r="D3" s="1"/>
      <c r="E3" s="1"/>
      <c r="F3" s="2"/>
      <c r="G3" s="2"/>
    </row>
    <row r="4" spans="1:9" ht="15" customHeight="1">
      <c r="B4" s="68" t="s">
        <v>2</v>
      </c>
      <c r="C4" s="1"/>
      <c r="D4" s="1"/>
      <c r="E4" s="233" t="s">
        <v>220</v>
      </c>
      <c r="F4" s="233"/>
      <c r="G4" s="67"/>
    </row>
    <row r="5" spans="1:9">
      <c r="B5" s="1"/>
      <c r="C5" s="1"/>
      <c r="D5" s="1"/>
      <c r="E5" s="1"/>
      <c r="F5" s="2"/>
      <c r="G5" s="2"/>
    </row>
    <row r="6" spans="1:9">
      <c r="B6" s="1"/>
      <c r="C6" s="1"/>
      <c r="D6" s="1"/>
      <c r="E6" s="1"/>
      <c r="F6" s="2"/>
      <c r="G6" s="2"/>
    </row>
    <row r="7" spans="1:9" ht="91.5" customHeight="1">
      <c r="A7" s="230" t="s">
        <v>168</v>
      </c>
      <c r="B7" s="230"/>
      <c r="C7" s="230"/>
      <c r="D7" s="230"/>
      <c r="E7" s="230"/>
      <c r="F7" s="230"/>
      <c r="G7" s="68"/>
    </row>
    <row r="8" spans="1:9">
      <c r="B8" s="3"/>
      <c r="C8" s="3"/>
      <c r="D8" s="3"/>
      <c r="E8" s="3"/>
      <c r="F8" s="4"/>
      <c r="G8" s="4"/>
    </row>
    <row r="9" spans="1:9" ht="45.75" customHeight="1">
      <c r="A9" s="230" t="s">
        <v>58</v>
      </c>
      <c r="B9" s="230"/>
      <c r="C9" s="230"/>
      <c r="D9" s="230"/>
      <c r="E9" s="230"/>
      <c r="F9" s="230"/>
      <c r="G9" s="68"/>
    </row>
    <row r="10" spans="1:9" ht="15.75" thickBot="1">
      <c r="B10" s="5"/>
      <c r="C10" s="5"/>
      <c r="D10" s="5"/>
      <c r="E10" s="5"/>
      <c r="F10" s="6"/>
      <c r="G10" s="6"/>
      <c r="I10">
        <v>276.3</v>
      </c>
    </row>
    <row r="11" spans="1:9" ht="81.75" customHeight="1">
      <c r="A11" s="149" t="s">
        <v>106</v>
      </c>
      <c r="B11" s="130" t="s">
        <v>3</v>
      </c>
      <c r="C11" s="130" t="s">
        <v>4</v>
      </c>
      <c r="D11" s="130" t="s">
        <v>5</v>
      </c>
      <c r="E11" s="131" t="s">
        <v>6</v>
      </c>
      <c r="F11" s="132" t="s">
        <v>7</v>
      </c>
      <c r="G11" s="38"/>
    </row>
    <row r="12" spans="1:9" ht="38.25">
      <c r="A12" s="147">
        <v>1</v>
      </c>
      <c r="B12" s="145" t="s">
        <v>118</v>
      </c>
      <c r="C12" s="11" t="s">
        <v>107</v>
      </c>
      <c r="D12" s="11" t="s">
        <v>10</v>
      </c>
      <c r="E12" s="12">
        <v>0.5</v>
      </c>
      <c r="F12" s="13">
        <f t="shared" ref="F12:F20" si="0">E12*$I$10*12</f>
        <v>1657.8000000000002</v>
      </c>
      <c r="G12" s="39"/>
      <c r="H12" s="116"/>
    </row>
    <row r="13" spans="1:9" ht="38.25">
      <c r="A13" s="147">
        <v>2</v>
      </c>
      <c r="B13" s="145" t="s">
        <v>119</v>
      </c>
      <c r="C13" s="11" t="s">
        <v>14</v>
      </c>
      <c r="D13" s="11" t="s">
        <v>8</v>
      </c>
      <c r="E13" s="12">
        <v>0.6</v>
      </c>
      <c r="F13" s="13">
        <f t="shared" si="0"/>
        <v>1989.3600000000001</v>
      </c>
      <c r="G13" s="39"/>
    </row>
    <row r="14" spans="1:9" ht="51">
      <c r="A14" s="147">
        <v>3</v>
      </c>
      <c r="B14" s="145" t="s">
        <v>11</v>
      </c>
      <c r="C14" s="11" t="s">
        <v>107</v>
      </c>
      <c r="D14" s="11" t="s">
        <v>12</v>
      </c>
      <c r="E14" s="12">
        <v>0.49</v>
      </c>
      <c r="F14" s="13">
        <f t="shared" si="0"/>
        <v>1624.644</v>
      </c>
      <c r="G14" s="39"/>
    </row>
    <row r="15" spans="1:9" ht="25.5">
      <c r="A15" s="147">
        <v>4</v>
      </c>
      <c r="B15" s="145" t="s">
        <v>13</v>
      </c>
      <c r="C15" s="11" t="s">
        <v>107</v>
      </c>
      <c r="D15" s="11" t="s">
        <v>8</v>
      </c>
      <c r="E15" s="11">
        <v>5.43</v>
      </c>
      <c r="F15" s="13">
        <f t="shared" si="0"/>
        <v>18003.707999999999</v>
      </c>
      <c r="G15" s="39"/>
    </row>
    <row r="16" spans="1:9">
      <c r="A16" s="147">
        <v>5</v>
      </c>
      <c r="B16" s="145" t="s">
        <v>29</v>
      </c>
      <c r="C16" s="11" t="s">
        <v>14</v>
      </c>
      <c r="D16" s="11" t="s">
        <v>8</v>
      </c>
      <c r="E16" s="12">
        <v>2.48</v>
      </c>
      <c r="F16" s="13">
        <f t="shared" si="0"/>
        <v>8222.6880000000001</v>
      </c>
      <c r="G16" s="39"/>
    </row>
    <row r="17" spans="1:8">
      <c r="A17" s="147">
        <v>6</v>
      </c>
      <c r="B17" s="145" t="s">
        <v>33</v>
      </c>
      <c r="C17" s="11" t="s">
        <v>107</v>
      </c>
      <c r="D17" s="11" t="s">
        <v>8</v>
      </c>
      <c r="E17" s="12">
        <v>0.24</v>
      </c>
      <c r="F17" s="13">
        <f t="shared" si="0"/>
        <v>795.74399999999991</v>
      </c>
      <c r="G17" s="39"/>
    </row>
    <row r="18" spans="1:8" ht="25.5">
      <c r="A18" s="147">
        <v>7</v>
      </c>
      <c r="B18" s="145" t="s">
        <v>15</v>
      </c>
      <c r="C18" s="11" t="s">
        <v>16</v>
      </c>
      <c r="D18" s="11" t="s">
        <v>8</v>
      </c>
      <c r="E18" s="12">
        <v>0.98</v>
      </c>
      <c r="F18" s="13">
        <f t="shared" si="0"/>
        <v>3249.288</v>
      </c>
      <c r="G18" s="39"/>
    </row>
    <row r="19" spans="1:8" ht="25.5">
      <c r="A19" s="147">
        <v>8</v>
      </c>
      <c r="B19" s="145" t="s">
        <v>18</v>
      </c>
      <c r="C19" s="11" t="s">
        <v>16</v>
      </c>
      <c r="D19" s="11" t="s">
        <v>8</v>
      </c>
      <c r="E19" s="11">
        <v>0.35</v>
      </c>
      <c r="F19" s="13">
        <f t="shared" si="0"/>
        <v>1160.46</v>
      </c>
      <c r="G19" s="39"/>
      <c r="H19" s="116"/>
    </row>
    <row r="20" spans="1:8" ht="25.5">
      <c r="A20" s="147">
        <v>9</v>
      </c>
      <c r="B20" s="145" t="s">
        <v>19</v>
      </c>
      <c r="C20" s="11" t="s">
        <v>14</v>
      </c>
      <c r="D20" s="11" t="s">
        <v>8</v>
      </c>
      <c r="E20" s="11">
        <v>1.1000000000000001</v>
      </c>
      <c r="F20" s="13">
        <f t="shared" si="0"/>
        <v>3647.1600000000008</v>
      </c>
      <c r="G20" s="39"/>
      <c r="H20" s="116"/>
    </row>
    <row r="21" spans="1:8" ht="38.25">
      <c r="A21" s="182">
        <v>10</v>
      </c>
      <c r="B21" s="145" t="s">
        <v>132</v>
      </c>
      <c r="C21" s="11"/>
      <c r="D21" s="11" t="s">
        <v>124</v>
      </c>
      <c r="E21" s="22"/>
      <c r="F21" s="23">
        <v>3600</v>
      </c>
      <c r="G21" s="39"/>
      <c r="H21" s="116"/>
    </row>
    <row r="22" spans="1:8" ht="19.5" thickBot="1">
      <c r="A22" s="150"/>
      <c r="B22" s="17" t="s">
        <v>32</v>
      </c>
      <c r="C22" s="17"/>
      <c r="D22" s="17"/>
      <c r="E22" s="18"/>
      <c r="F22" s="115">
        <f>SUM(F12:F21)</f>
        <v>43950.851999999999</v>
      </c>
      <c r="G22" s="40"/>
      <c r="H22" s="116"/>
    </row>
    <row r="23" spans="1:8">
      <c r="A23" s="151"/>
      <c r="B23" s="152"/>
      <c r="C23" s="152"/>
      <c r="D23" s="152"/>
      <c r="E23" s="152"/>
      <c r="F23" s="153"/>
      <c r="G23" s="6"/>
    </row>
    <row r="24" spans="1:8" ht="33" customHeight="1">
      <c r="A24" s="230" t="s">
        <v>313</v>
      </c>
      <c r="B24" s="230"/>
      <c r="C24" s="230"/>
      <c r="D24" s="230"/>
      <c r="E24" s="230"/>
      <c r="F24" s="230"/>
      <c r="G24" s="68"/>
    </row>
    <row r="25" spans="1:8">
      <c r="A25" s="193"/>
      <c r="B25" s="138"/>
      <c r="C25" s="138"/>
      <c r="D25" s="138"/>
      <c r="E25" s="138"/>
      <c r="F25" s="139"/>
      <c r="G25" s="6"/>
    </row>
    <row r="26" spans="1:8" ht="32.25" customHeight="1">
      <c r="A26" s="230" t="s">
        <v>314</v>
      </c>
      <c r="B26" s="230"/>
      <c r="C26" s="230"/>
      <c r="D26" s="230"/>
      <c r="E26" s="230"/>
      <c r="F26" s="230"/>
      <c r="G26" s="68"/>
    </row>
    <row r="27" spans="1:8">
      <c r="B27" s="5"/>
      <c r="C27" s="5"/>
      <c r="D27" s="5"/>
      <c r="E27" s="5"/>
      <c r="F27" s="6"/>
      <c r="G27" s="6"/>
    </row>
    <row r="28" spans="1:8" ht="18" customHeight="1">
      <c r="A28" s="230" t="s">
        <v>99</v>
      </c>
      <c r="B28" s="230"/>
      <c r="C28" s="230"/>
      <c r="D28" s="230"/>
      <c r="E28" s="230"/>
      <c r="F28" s="230"/>
      <c r="G28" s="69"/>
    </row>
    <row r="29" spans="1:8">
      <c r="B29" s="134"/>
      <c r="C29" s="134"/>
      <c r="D29" s="134"/>
      <c r="E29" s="134"/>
      <c r="F29" s="134"/>
      <c r="G29" s="6"/>
    </row>
    <row r="30" spans="1:8" ht="28.5" customHeight="1">
      <c r="A30" s="230" t="s">
        <v>21</v>
      </c>
      <c r="B30" s="230"/>
      <c r="C30" s="230"/>
      <c r="D30" s="230"/>
      <c r="E30" s="230"/>
      <c r="F30" s="230"/>
      <c r="G30" s="68"/>
    </row>
    <row r="31" spans="1:8">
      <c r="B31" s="5"/>
      <c r="C31" s="5"/>
      <c r="D31" s="5"/>
      <c r="E31" s="5"/>
      <c r="F31" s="6"/>
      <c r="G31" s="6"/>
    </row>
    <row r="32" spans="1:8">
      <c r="B32" s="5"/>
      <c r="C32" s="5"/>
      <c r="D32" s="5"/>
      <c r="E32" s="5"/>
      <c r="F32" s="6"/>
      <c r="G32" s="6"/>
    </row>
    <row r="33" spans="2:7">
      <c r="B33" s="236" t="s">
        <v>22</v>
      </c>
      <c r="C33" s="236"/>
      <c r="D33" s="236"/>
      <c r="E33" s="236"/>
      <c r="F33" s="236"/>
      <c r="G33" s="70"/>
    </row>
    <row r="34" spans="2:7">
      <c r="B34" s="5"/>
      <c r="C34" s="5"/>
      <c r="D34" s="5"/>
      <c r="E34" s="5"/>
      <c r="F34" s="6"/>
      <c r="G34" s="6"/>
    </row>
    <row r="35" spans="2:7">
      <c r="B35" s="5" t="s">
        <v>23</v>
      </c>
      <c r="C35" s="5" t="s">
        <v>178</v>
      </c>
      <c r="D35" s="5"/>
      <c r="E35" s="5"/>
      <c r="F35" s="6" t="s">
        <v>25</v>
      </c>
      <c r="G35" s="6"/>
    </row>
    <row r="36" spans="2:7">
      <c r="B36" s="5"/>
      <c r="C36" s="235" t="s">
        <v>179</v>
      </c>
      <c r="D36" s="235"/>
      <c r="E36" s="235"/>
      <c r="F36" s="6" t="s">
        <v>27</v>
      </c>
      <c r="G36" s="6"/>
    </row>
    <row r="37" spans="2:7">
      <c r="B37" s="5"/>
      <c r="C37" s="5"/>
      <c r="D37" s="5"/>
      <c r="E37" s="5"/>
      <c r="F37" s="6"/>
      <c r="G37" s="6"/>
    </row>
    <row r="38" spans="2:7">
      <c r="B38" s="5"/>
      <c r="C38" s="5"/>
      <c r="D38" s="5"/>
      <c r="E38" s="5"/>
      <c r="F38" s="6"/>
      <c r="G38" s="6"/>
    </row>
    <row r="39" spans="2:7">
      <c r="B39" s="5" t="s">
        <v>28</v>
      </c>
      <c r="C39" s="5" t="s">
        <v>24</v>
      </c>
      <c r="D39" s="5"/>
      <c r="E39" s="5"/>
      <c r="F39" s="6" t="s">
        <v>25</v>
      </c>
      <c r="G39" s="6"/>
    </row>
    <row r="40" spans="2:7">
      <c r="B40" s="5"/>
      <c r="C40" s="234" t="s">
        <v>26</v>
      </c>
      <c r="D40" s="234"/>
      <c r="E40" s="234"/>
      <c r="F40" s="6" t="s">
        <v>27</v>
      </c>
      <c r="G40" s="6"/>
    </row>
    <row r="41" spans="2:7">
      <c r="B41" s="5"/>
      <c r="C41" s="5"/>
      <c r="D41" s="5"/>
      <c r="E41" s="5"/>
      <c r="F41" s="6"/>
      <c r="G41" s="6"/>
    </row>
  </sheetData>
  <mergeCells count="12">
    <mergeCell ref="C40:E40"/>
    <mergeCell ref="E4:F4"/>
    <mergeCell ref="B33:F33"/>
    <mergeCell ref="C36:E36"/>
    <mergeCell ref="A26:F26"/>
    <mergeCell ref="A28:F28"/>
    <mergeCell ref="A30:F30"/>
    <mergeCell ref="A1:F1"/>
    <mergeCell ref="A2:F2"/>
    <mergeCell ref="A7:F7"/>
    <mergeCell ref="A9:F9"/>
    <mergeCell ref="A24:F24"/>
  </mergeCells>
  <pageMargins left="0.24" right="0.21" top="0.4" bottom="0.32" header="0.3" footer="0.24"/>
  <pageSetup paperSize="9" orientation="portrait" r:id="rId1"/>
</worksheet>
</file>

<file path=xl/worksheets/sheet32.xml><?xml version="1.0" encoding="utf-8"?>
<worksheet xmlns="http://schemas.openxmlformats.org/spreadsheetml/2006/main" xmlns:r="http://schemas.openxmlformats.org/officeDocument/2006/relationships">
  <dimension ref="A1:I41"/>
  <sheetViews>
    <sheetView topLeftCell="A4" workbookViewId="0">
      <selection activeCell="A26" sqref="A26"/>
    </sheetView>
  </sheetViews>
  <sheetFormatPr defaultRowHeight="15"/>
  <cols>
    <col min="1" max="1" width="7" customWidth="1"/>
    <col min="2" max="2" width="29.5703125" customWidth="1"/>
    <col min="3" max="3" width="15.7109375" customWidth="1"/>
    <col min="4" max="4" width="10.140625" customWidth="1"/>
    <col min="5" max="5" width="19" customWidth="1"/>
    <col min="6" max="7" width="17.28515625" style="20" customWidth="1"/>
    <col min="9" max="9" width="9.140625" customWidth="1"/>
  </cols>
  <sheetData>
    <row r="1" spans="1:9" ht="15.75">
      <c r="A1" s="231" t="s">
        <v>0</v>
      </c>
      <c r="B1" s="231"/>
      <c r="C1" s="231"/>
      <c r="D1" s="231"/>
      <c r="E1" s="231"/>
      <c r="F1" s="231"/>
      <c r="G1" s="65"/>
    </row>
    <row r="2" spans="1:9" ht="36" customHeight="1">
      <c r="A2" s="232" t="s">
        <v>1</v>
      </c>
      <c r="B2" s="232"/>
      <c r="C2" s="232"/>
      <c r="D2" s="232"/>
      <c r="E2" s="232"/>
      <c r="F2" s="232"/>
      <c r="G2" s="66"/>
    </row>
    <row r="3" spans="1:9">
      <c r="B3" s="1"/>
      <c r="C3" s="1"/>
      <c r="D3" s="1"/>
      <c r="E3" s="1"/>
      <c r="F3" s="2"/>
      <c r="G3" s="2"/>
    </row>
    <row r="4" spans="1:9" ht="15" customHeight="1">
      <c r="B4" s="68" t="s">
        <v>2</v>
      </c>
      <c r="C4" s="1"/>
      <c r="D4" s="1"/>
      <c r="E4" s="233" t="s">
        <v>220</v>
      </c>
      <c r="F4" s="233"/>
      <c r="G4" s="67"/>
    </row>
    <row r="5" spans="1:9">
      <c r="B5" s="1"/>
      <c r="C5" s="1"/>
      <c r="D5" s="1"/>
      <c r="E5" s="233"/>
      <c r="F5" s="233"/>
      <c r="G5" s="2"/>
    </row>
    <row r="6" spans="1:9">
      <c r="B6" s="1"/>
      <c r="C6" s="1"/>
      <c r="D6" s="1"/>
      <c r="E6" s="1"/>
      <c r="F6" s="2"/>
      <c r="G6" s="2"/>
    </row>
    <row r="7" spans="1:9" ht="94.5" customHeight="1">
      <c r="A7" s="230" t="s">
        <v>169</v>
      </c>
      <c r="B7" s="230"/>
      <c r="C7" s="230"/>
      <c r="D7" s="230"/>
      <c r="E7" s="230"/>
      <c r="F7" s="230"/>
      <c r="G7" s="68"/>
    </row>
    <row r="8" spans="1:9">
      <c r="B8" s="3"/>
      <c r="C8" s="3"/>
      <c r="D8" s="3"/>
      <c r="E8" s="3"/>
      <c r="F8" s="4"/>
      <c r="G8" s="4"/>
    </row>
    <row r="9" spans="1:9" ht="45.75" customHeight="1">
      <c r="A9" s="230" t="s">
        <v>59</v>
      </c>
      <c r="B9" s="230"/>
      <c r="C9" s="230"/>
      <c r="D9" s="230"/>
      <c r="E9" s="230"/>
      <c r="F9" s="230"/>
      <c r="G9" s="68"/>
    </row>
    <row r="10" spans="1:9" ht="15.75" thickBot="1">
      <c r="B10" s="5"/>
      <c r="C10" s="5"/>
      <c r="D10" s="5"/>
      <c r="E10" s="5"/>
      <c r="F10" s="6"/>
      <c r="G10" s="6"/>
      <c r="I10">
        <v>268.89999999999998</v>
      </c>
    </row>
    <row r="11" spans="1:9" ht="84.75" customHeight="1">
      <c r="A11" s="149" t="s">
        <v>106</v>
      </c>
      <c r="B11" s="130" t="s">
        <v>3</v>
      </c>
      <c r="C11" s="130" t="s">
        <v>4</v>
      </c>
      <c r="D11" s="130" t="s">
        <v>5</v>
      </c>
      <c r="E11" s="131" t="s">
        <v>6</v>
      </c>
      <c r="F11" s="132" t="s">
        <v>7</v>
      </c>
      <c r="G11" s="38"/>
    </row>
    <row r="12" spans="1:9" ht="38.25">
      <c r="A12" s="147">
        <v>1</v>
      </c>
      <c r="B12" s="145" t="s">
        <v>118</v>
      </c>
      <c r="C12" s="11" t="s">
        <v>107</v>
      </c>
      <c r="D12" s="11" t="s">
        <v>10</v>
      </c>
      <c r="E12" s="12">
        <v>0.51</v>
      </c>
      <c r="F12" s="13">
        <f t="shared" ref="F12:F20" si="0">E12*$I$10*12</f>
        <v>1645.6679999999997</v>
      </c>
      <c r="G12" s="39"/>
      <c r="H12" s="116"/>
    </row>
    <row r="13" spans="1:9" ht="38.25">
      <c r="A13" s="147">
        <v>2</v>
      </c>
      <c r="B13" s="145" t="s">
        <v>119</v>
      </c>
      <c r="C13" s="11" t="s">
        <v>14</v>
      </c>
      <c r="D13" s="11" t="s">
        <v>8</v>
      </c>
      <c r="E13" s="12">
        <v>0.6</v>
      </c>
      <c r="F13" s="13">
        <f t="shared" si="0"/>
        <v>1936.0799999999997</v>
      </c>
      <c r="G13" s="39"/>
    </row>
    <row r="14" spans="1:9" ht="51">
      <c r="A14" s="147">
        <v>3</v>
      </c>
      <c r="B14" s="145" t="s">
        <v>11</v>
      </c>
      <c r="C14" s="11" t="s">
        <v>107</v>
      </c>
      <c r="D14" s="11" t="s">
        <v>12</v>
      </c>
      <c r="E14" s="12">
        <v>0.31</v>
      </c>
      <c r="F14" s="13">
        <v>1019.42</v>
      </c>
      <c r="G14" s="39">
        <f>E14*12*I10</f>
        <v>1000.3079999999999</v>
      </c>
      <c r="H14" s="116">
        <f>F14-G14</f>
        <v>19.11200000000008</v>
      </c>
    </row>
    <row r="15" spans="1:9" ht="25.5">
      <c r="A15" s="147">
        <v>4</v>
      </c>
      <c r="B15" s="145" t="s">
        <v>13</v>
      </c>
      <c r="C15" s="11" t="s">
        <v>107</v>
      </c>
      <c r="D15" s="11" t="s">
        <v>8</v>
      </c>
      <c r="E15" s="11">
        <v>5.55</v>
      </c>
      <c r="F15" s="13">
        <f t="shared" si="0"/>
        <v>17908.739999999998</v>
      </c>
      <c r="G15" s="39"/>
    </row>
    <row r="16" spans="1:9">
      <c r="A16" s="147">
        <v>5</v>
      </c>
      <c r="B16" s="145" t="s">
        <v>29</v>
      </c>
      <c r="C16" s="11" t="s">
        <v>14</v>
      </c>
      <c r="D16" s="11" t="s">
        <v>8</v>
      </c>
      <c r="E16" s="12">
        <v>2.48</v>
      </c>
      <c r="F16" s="13">
        <f t="shared" si="0"/>
        <v>8002.4639999999999</v>
      </c>
      <c r="G16" s="39"/>
    </row>
    <row r="17" spans="1:8">
      <c r="A17" s="147">
        <v>6</v>
      </c>
      <c r="B17" s="145" t="s">
        <v>33</v>
      </c>
      <c r="C17" s="11" t="s">
        <v>107</v>
      </c>
      <c r="D17" s="11" t="s">
        <v>8</v>
      </c>
      <c r="E17" s="12">
        <v>0.27</v>
      </c>
      <c r="F17" s="13">
        <f t="shared" si="0"/>
        <v>871.23599999999988</v>
      </c>
      <c r="G17" s="39"/>
    </row>
    <row r="18" spans="1:8" ht="25.5">
      <c r="A18" s="147">
        <v>7</v>
      </c>
      <c r="B18" s="145" t="s">
        <v>15</v>
      </c>
      <c r="C18" s="11" t="s">
        <v>16</v>
      </c>
      <c r="D18" s="11" t="s">
        <v>8</v>
      </c>
      <c r="E18" s="12">
        <v>0.98</v>
      </c>
      <c r="F18" s="13">
        <f t="shared" si="0"/>
        <v>3162.2640000000001</v>
      </c>
      <c r="G18" s="39"/>
    </row>
    <row r="19" spans="1:8" ht="25.5">
      <c r="A19" s="147">
        <v>9</v>
      </c>
      <c r="B19" s="145" t="s">
        <v>18</v>
      </c>
      <c r="C19" s="11" t="s">
        <v>16</v>
      </c>
      <c r="D19" s="11" t="s">
        <v>8</v>
      </c>
      <c r="E19" s="11">
        <v>0.35</v>
      </c>
      <c r="F19" s="13">
        <f t="shared" si="0"/>
        <v>1129.3799999999997</v>
      </c>
      <c r="G19" s="39"/>
      <c r="H19" s="116"/>
    </row>
    <row r="20" spans="1:8" ht="26.25" customHeight="1">
      <c r="A20" s="147">
        <v>10</v>
      </c>
      <c r="B20" s="145" t="s">
        <v>19</v>
      </c>
      <c r="C20" s="11" t="s">
        <v>14</v>
      </c>
      <c r="D20" s="11" t="s">
        <v>8</v>
      </c>
      <c r="E20" s="11">
        <v>1.1000000000000001</v>
      </c>
      <c r="F20" s="13">
        <f t="shared" si="0"/>
        <v>3549.4800000000005</v>
      </c>
      <c r="G20" s="39"/>
      <c r="H20" s="116"/>
    </row>
    <row r="21" spans="1:8" ht="19.5" thickBot="1">
      <c r="A21" s="148"/>
      <c r="B21" s="17" t="s">
        <v>32</v>
      </c>
      <c r="C21" s="17"/>
      <c r="D21" s="17"/>
      <c r="E21" s="18"/>
      <c r="F21" s="115">
        <f>SUM(F12:F20)</f>
        <v>39224.731999999996</v>
      </c>
      <c r="G21" s="40"/>
      <c r="H21" s="116"/>
    </row>
    <row r="22" spans="1:8">
      <c r="B22" s="5"/>
      <c r="C22" s="5"/>
      <c r="D22" s="5"/>
      <c r="E22" s="5"/>
      <c r="F22" s="6"/>
      <c r="G22" s="6"/>
    </row>
    <row r="23" spans="1:8" ht="36.75" customHeight="1">
      <c r="A23" s="230" t="s">
        <v>315</v>
      </c>
      <c r="B23" s="230"/>
      <c r="C23" s="230"/>
      <c r="D23" s="230"/>
      <c r="E23" s="230"/>
      <c r="F23" s="230"/>
      <c r="G23" s="68"/>
    </row>
    <row r="24" spans="1:8">
      <c r="B24" s="5"/>
      <c r="C24" s="5"/>
      <c r="D24" s="5"/>
      <c r="E24" s="5"/>
      <c r="F24" s="6"/>
      <c r="G24" s="6"/>
    </row>
    <row r="25" spans="1:8" ht="30" customHeight="1">
      <c r="A25" s="230" t="s">
        <v>316</v>
      </c>
      <c r="B25" s="230"/>
      <c r="C25" s="230"/>
      <c r="D25" s="230"/>
      <c r="E25" s="230"/>
      <c r="F25" s="230"/>
      <c r="G25" s="68"/>
    </row>
    <row r="26" spans="1:8">
      <c r="B26" s="5"/>
      <c r="C26" s="5"/>
      <c r="D26" s="5"/>
      <c r="E26" s="5"/>
      <c r="F26" s="6"/>
      <c r="G26" s="6"/>
    </row>
    <row r="27" spans="1:8" ht="20.25" customHeight="1">
      <c r="A27" s="230" t="s">
        <v>99</v>
      </c>
      <c r="B27" s="230"/>
      <c r="C27" s="230"/>
      <c r="D27" s="230"/>
      <c r="E27" s="230"/>
      <c r="F27" s="230"/>
      <c r="G27" s="69"/>
    </row>
    <row r="28" spans="1:8">
      <c r="B28" s="134"/>
      <c r="C28" s="134"/>
      <c r="D28" s="134"/>
      <c r="E28" s="134"/>
      <c r="F28" s="134"/>
      <c r="G28" s="6"/>
    </row>
    <row r="29" spans="1:8">
      <c r="B29" s="143"/>
      <c r="C29" s="143"/>
      <c r="D29" s="143"/>
      <c r="E29" s="143"/>
      <c r="F29" s="143"/>
      <c r="G29" s="6"/>
    </row>
    <row r="30" spans="1:8" ht="28.5" customHeight="1">
      <c r="A30" s="230" t="s">
        <v>21</v>
      </c>
      <c r="B30" s="230"/>
      <c r="C30" s="230"/>
      <c r="D30" s="230"/>
      <c r="E30" s="230"/>
      <c r="F30" s="230"/>
      <c r="G30" s="68"/>
    </row>
    <row r="31" spans="1:8">
      <c r="B31" s="5"/>
      <c r="C31" s="5"/>
      <c r="D31" s="5"/>
      <c r="E31" s="5"/>
      <c r="F31" s="6"/>
      <c r="G31" s="6"/>
    </row>
    <row r="32" spans="1:8">
      <c r="B32" s="5"/>
      <c r="C32" s="5"/>
      <c r="D32" s="5"/>
      <c r="E32" s="5"/>
      <c r="F32" s="6"/>
      <c r="G32" s="6"/>
    </row>
    <row r="33" spans="2:7">
      <c r="B33" s="236" t="s">
        <v>22</v>
      </c>
      <c r="C33" s="236"/>
      <c r="D33" s="236"/>
      <c r="E33" s="236"/>
      <c r="F33" s="236"/>
      <c r="G33" s="70"/>
    </row>
    <row r="34" spans="2:7">
      <c r="B34" s="5"/>
      <c r="C34" s="5"/>
      <c r="D34" s="5"/>
      <c r="E34" s="5"/>
      <c r="F34" s="6"/>
      <c r="G34" s="6"/>
    </row>
    <row r="35" spans="2:7">
      <c r="B35" s="5" t="s">
        <v>23</v>
      </c>
      <c r="C35" s="5" t="s">
        <v>178</v>
      </c>
      <c r="D35" s="5"/>
      <c r="E35" s="5"/>
      <c r="F35" s="6" t="s">
        <v>25</v>
      </c>
      <c r="G35" s="6"/>
    </row>
    <row r="36" spans="2:7">
      <c r="B36" s="5"/>
      <c r="C36" s="235" t="s">
        <v>179</v>
      </c>
      <c r="D36" s="235"/>
      <c r="E36" s="235"/>
      <c r="F36" s="6" t="s">
        <v>27</v>
      </c>
      <c r="G36" s="6"/>
    </row>
    <row r="37" spans="2:7">
      <c r="B37" s="5"/>
      <c r="C37" s="5"/>
      <c r="D37" s="5"/>
      <c r="E37" s="5"/>
      <c r="F37" s="6"/>
      <c r="G37" s="6"/>
    </row>
    <row r="38" spans="2:7">
      <c r="B38" s="5"/>
      <c r="C38" s="5"/>
      <c r="D38" s="5"/>
      <c r="E38" s="5"/>
      <c r="F38" s="6"/>
      <c r="G38" s="6"/>
    </row>
    <row r="39" spans="2:7">
      <c r="B39" s="5" t="s">
        <v>28</v>
      </c>
      <c r="C39" s="5" t="s">
        <v>24</v>
      </c>
      <c r="D39" s="5"/>
      <c r="E39" s="5"/>
      <c r="F39" s="6" t="s">
        <v>25</v>
      </c>
      <c r="G39" s="6"/>
    </row>
    <row r="40" spans="2:7">
      <c r="B40" s="5"/>
      <c r="C40" s="234" t="s">
        <v>26</v>
      </c>
      <c r="D40" s="234"/>
      <c r="E40" s="234"/>
      <c r="F40" s="6" t="s">
        <v>27</v>
      </c>
      <c r="G40" s="6"/>
    </row>
    <row r="41" spans="2:7">
      <c r="B41" s="5"/>
      <c r="C41" s="5"/>
      <c r="D41" s="5"/>
      <c r="E41" s="5"/>
      <c r="F41" s="6"/>
      <c r="G41" s="6"/>
    </row>
  </sheetData>
  <mergeCells count="13">
    <mergeCell ref="C40:E40"/>
    <mergeCell ref="E4:F4"/>
    <mergeCell ref="B33:F33"/>
    <mergeCell ref="C36:E36"/>
    <mergeCell ref="A25:F25"/>
    <mergeCell ref="A27:F27"/>
    <mergeCell ref="A30:F30"/>
    <mergeCell ref="E5:F5"/>
    <mergeCell ref="A1:F1"/>
    <mergeCell ref="A2:F2"/>
    <mergeCell ref="A7:F7"/>
    <mergeCell ref="A9:F9"/>
    <mergeCell ref="A23:F23"/>
  </mergeCells>
  <pageMargins left="0.24" right="0.21" top="0.4" bottom="0.32" header="0.3" footer="0.24"/>
  <pageSetup paperSize="9" orientation="portrait" r:id="rId1"/>
</worksheet>
</file>

<file path=xl/worksheets/sheet33.xml><?xml version="1.0" encoding="utf-8"?>
<worksheet xmlns="http://schemas.openxmlformats.org/spreadsheetml/2006/main" xmlns:r="http://schemas.openxmlformats.org/officeDocument/2006/relationships">
  <dimension ref="A1:K44"/>
  <sheetViews>
    <sheetView workbookViewId="0">
      <selection activeCell="O20" sqref="O20"/>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1.85546875" style="20" customWidth="1"/>
    <col min="8" max="8" width="9.140625" customWidth="1"/>
  </cols>
  <sheetData>
    <row r="1" spans="1:8" ht="15.75">
      <c r="A1" s="231" t="s">
        <v>0</v>
      </c>
      <c r="B1" s="231"/>
      <c r="C1" s="231"/>
      <c r="D1" s="231"/>
      <c r="E1" s="231"/>
      <c r="F1" s="71"/>
    </row>
    <row r="2" spans="1:8" ht="36" customHeight="1">
      <c r="A2" s="232" t="s">
        <v>1</v>
      </c>
      <c r="B2" s="232"/>
      <c r="C2" s="232"/>
      <c r="D2" s="232"/>
      <c r="E2" s="232"/>
      <c r="F2" s="72"/>
    </row>
    <row r="3" spans="1:8">
      <c r="A3" s="1"/>
      <c r="B3" s="1"/>
      <c r="C3" s="1"/>
      <c r="D3" s="1"/>
      <c r="E3" s="2"/>
      <c r="F3" s="2"/>
    </row>
    <row r="4" spans="1:8" ht="15" customHeight="1">
      <c r="A4" s="74" t="s">
        <v>2</v>
      </c>
      <c r="B4" s="1"/>
      <c r="C4" s="1"/>
      <c r="D4" s="233" t="s">
        <v>220</v>
      </c>
      <c r="E4" s="233"/>
      <c r="F4" s="73"/>
    </row>
    <row r="5" spans="1:8">
      <c r="A5" s="1"/>
      <c r="B5" s="1"/>
      <c r="C5" s="1"/>
      <c r="D5" s="1"/>
      <c r="E5" s="2"/>
      <c r="F5" s="2"/>
    </row>
    <row r="6" spans="1:8">
      <c r="A6" s="1"/>
      <c r="B6" s="1"/>
      <c r="C6" s="1"/>
      <c r="D6" s="1"/>
      <c r="E6" s="2"/>
      <c r="F6" s="2"/>
    </row>
    <row r="7" spans="1:8" ht="112.5" customHeight="1">
      <c r="A7" s="230" t="s">
        <v>170</v>
      </c>
      <c r="B7" s="230"/>
      <c r="C7" s="230"/>
      <c r="D7" s="230"/>
      <c r="E7" s="230"/>
      <c r="F7" s="74"/>
    </row>
    <row r="8" spans="1:8">
      <c r="A8" s="3"/>
      <c r="B8" s="3"/>
      <c r="C8" s="3"/>
      <c r="D8" s="3"/>
      <c r="E8" s="4"/>
      <c r="F8" s="4"/>
    </row>
    <row r="9" spans="1:8" ht="45.75" customHeight="1">
      <c r="A9" s="230" t="s">
        <v>60</v>
      </c>
      <c r="B9" s="230"/>
      <c r="C9" s="230"/>
      <c r="D9" s="230"/>
      <c r="E9" s="230"/>
      <c r="F9" s="74"/>
    </row>
    <row r="10" spans="1:8" ht="15.75" thickBot="1">
      <c r="A10" s="5"/>
      <c r="B10" s="5"/>
      <c r="C10" s="5"/>
      <c r="D10" s="5"/>
      <c r="E10" s="6"/>
      <c r="F10" s="6"/>
      <c r="H10">
        <v>270.89999999999998</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1300.3200000000002</v>
      </c>
      <c r="F12" s="38"/>
    </row>
    <row r="13" spans="1:8" ht="48">
      <c r="A13" s="174" t="s">
        <v>128</v>
      </c>
      <c r="B13" s="12" t="s">
        <v>114</v>
      </c>
      <c r="C13" s="11" t="s">
        <v>8</v>
      </c>
      <c r="D13" s="15">
        <v>0.52</v>
      </c>
      <c r="E13" s="175">
        <f t="shared" ref="E13:E23" si="0">D13*12*$H$10</f>
        <v>1690.4159999999999</v>
      </c>
      <c r="F13" s="38"/>
    </row>
    <row r="14" spans="1:8" ht="51">
      <c r="A14" s="14" t="s">
        <v>9</v>
      </c>
      <c r="B14" s="11" t="s">
        <v>107</v>
      </c>
      <c r="C14" s="11" t="s">
        <v>10</v>
      </c>
      <c r="D14" s="12">
        <v>1.48</v>
      </c>
      <c r="E14" s="175">
        <f t="shared" si="0"/>
        <v>4811.1839999999993</v>
      </c>
      <c r="F14" s="39"/>
      <c r="G14" s="116"/>
    </row>
    <row r="15" spans="1:8" ht="51">
      <c r="A15" s="14" t="s">
        <v>34</v>
      </c>
      <c r="B15" s="11" t="s">
        <v>14</v>
      </c>
      <c r="C15" s="11" t="s">
        <v>8</v>
      </c>
      <c r="D15" s="12">
        <v>0.6</v>
      </c>
      <c r="E15" s="175">
        <f t="shared" si="0"/>
        <v>1950.4799999999996</v>
      </c>
      <c r="F15" s="39"/>
    </row>
    <row r="16" spans="1:8" ht="51">
      <c r="A16" s="14" t="s">
        <v>11</v>
      </c>
      <c r="B16" s="11" t="s">
        <v>107</v>
      </c>
      <c r="C16" s="11" t="s">
        <v>12</v>
      </c>
      <c r="D16" s="12">
        <v>0.78</v>
      </c>
      <c r="E16" s="175">
        <f t="shared" si="0"/>
        <v>2535.6239999999998</v>
      </c>
      <c r="F16" s="39"/>
      <c r="G16" s="116"/>
    </row>
    <row r="17" spans="1:11" ht="25.5">
      <c r="A17" s="14" t="s">
        <v>13</v>
      </c>
      <c r="B17" s="11" t="s">
        <v>107</v>
      </c>
      <c r="C17" s="11" t="s">
        <v>8</v>
      </c>
      <c r="D17" s="11">
        <v>4.29</v>
      </c>
      <c r="E17" s="175">
        <f t="shared" si="0"/>
        <v>13945.932000000001</v>
      </c>
      <c r="F17" s="39"/>
    </row>
    <row r="18" spans="1:11">
      <c r="A18" s="14" t="s">
        <v>29</v>
      </c>
      <c r="B18" s="11" t="s">
        <v>14</v>
      </c>
      <c r="C18" s="11" t="s">
        <v>8</v>
      </c>
      <c r="D18" s="12">
        <v>3.18</v>
      </c>
      <c r="E18" s="175">
        <f t="shared" si="0"/>
        <v>10337.544</v>
      </c>
      <c r="F18" s="39"/>
    </row>
    <row r="19" spans="1:11">
      <c r="A19" s="14" t="s">
        <v>33</v>
      </c>
      <c r="B19" s="11" t="s">
        <v>107</v>
      </c>
      <c r="C19" s="11" t="s">
        <v>8</v>
      </c>
      <c r="D19" s="12">
        <v>0.51</v>
      </c>
      <c r="E19" s="175">
        <f t="shared" si="0"/>
        <v>1657.9079999999999</v>
      </c>
      <c r="F19" s="39"/>
    </row>
    <row r="20" spans="1:11" ht="25.5">
      <c r="A20" s="14" t="s">
        <v>15</v>
      </c>
      <c r="B20" s="11" t="s">
        <v>16</v>
      </c>
      <c r="C20" s="11" t="s">
        <v>8</v>
      </c>
      <c r="D20" s="12">
        <v>0.98</v>
      </c>
      <c r="E20" s="175">
        <f t="shared" si="0"/>
        <v>3185.7839999999997</v>
      </c>
      <c r="F20" s="39"/>
    </row>
    <row r="21" spans="1:11" ht="25.5">
      <c r="A21" s="14" t="s">
        <v>317</v>
      </c>
      <c r="B21" s="11" t="s">
        <v>16</v>
      </c>
      <c r="C21" s="11" t="s">
        <v>8</v>
      </c>
      <c r="D21" s="12">
        <v>1.69</v>
      </c>
      <c r="E21" s="175">
        <v>5500.32</v>
      </c>
      <c r="F21" s="39">
        <f>1.69*12*H10</f>
        <v>5493.8519999999999</v>
      </c>
      <c r="G21" s="116">
        <f>E21-F21</f>
        <v>6.4679999999998472</v>
      </c>
    </row>
    <row r="22" spans="1:11" ht="25.5">
      <c r="A22" s="14" t="s">
        <v>18</v>
      </c>
      <c r="B22" s="11" t="s">
        <v>16</v>
      </c>
      <c r="C22" s="11" t="s">
        <v>8</v>
      </c>
      <c r="D22" s="11">
        <v>0.35</v>
      </c>
      <c r="E22" s="175">
        <f t="shared" si="0"/>
        <v>1137.7799999999997</v>
      </c>
      <c r="F22" s="39"/>
      <c r="G22" s="116"/>
    </row>
    <row r="23" spans="1:11" ht="25.5">
      <c r="A23" s="14" t="s">
        <v>19</v>
      </c>
      <c r="B23" s="11" t="s">
        <v>14</v>
      </c>
      <c r="C23" s="11" t="s">
        <v>8</v>
      </c>
      <c r="D23" s="11">
        <v>1.61</v>
      </c>
      <c r="E23" s="175">
        <f t="shared" si="0"/>
        <v>5233.7879999999996</v>
      </c>
      <c r="F23" s="39"/>
      <c r="G23" s="116"/>
    </row>
    <row r="24" spans="1:11">
      <c r="A24" s="21" t="s">
        <v>221</v>
      </c>
      <c r="B24" s="22"/>
      <c r="C24" s="22" t="s">
        <v>124</v>
      </c>
      <c r="D24" s="22"/>
      <c r="E24" s="184">
        <v>810</v>
      </c>
      <c r="F24" s="39"/>
      <c r="G24" s="116"/>
      <c r="K24" s="221"/>
    </row>
    <row r="25" spans="1:11" ht="19.5" thickBot="1">
      <c r="A25" s="16" t="s">
        <v>32</v>
      </c>
      <c r="B25" s="17"/>
      <c r="C25" s="17"/>
      <c r="D25" s="18"/>
      <c r="E25" s="115">
        <f>SUM(E12:E24)</f>
        <v>54097.08</v>
      </c>
      <c r="F25" s="40"/>
      <c r="G25" s="116"/>
    </row>
    <row r="26" spans="1:11">
      <c r="A26" s="5"/>
      <c r="B26" s="5"/>
      <c r="C26" s="5"/>
      <c r="D26" s="5"/>
      <c r="E26" s="6"/>
      <c r="F26" s="6"/>
    </row>
    <row r="27" spans="1:11" ht="36.75" customHeight="1">
      <c r="A27" s="230" t="s">
        <v>318</v>
      </c>
      <c r="B27" s="230"/>
      <c r="C27" s="230"/>
      <c r="D27" s="230"/>
      <c r="E27" s="230"/>
      <c r="F27" s="74"/>
    </row>
    <row r="28" spans="1:11">
      <c r="A28" s="138"/>
      <c r="B28" s="138"/>
      <c r="C28" s="138"/>
      <c r="D28" s="138"/>
      <c r="E28" s="139"/>
      <c r="F28" s="6"/>
    </row>
    <row r="29" spans="1:11" ht="30.75" customHeight="1">
      <c r="A29" s="230" t="s">
        <v>319</v>
      </c>
      <c r="B29" s="230"/>
      <c r="C29" s="230"/>
      <c r="D29" s="230"/>
      <c r="E29" s="230"/>
      <c r="F29" s="74"/>
    </row>
    <row r="30" spans="1:11">
      <c r="A30" s="5"/>
      <c r="B30" s="5"/>
      <c r="C30" s="5"/>
      <c r="D30" s="5"/>
      <c r="E30" s="6"/>
      <c r="F30" s="6"/>
    </row>
    <row r="31" spans="1:11" ht="30.75" customHeight="1">
      <c r="A31" s="230" t="s">
        <v>99</v>
      </c>
      <c r="B31" s="230"/>
      <c r="C31" s="230"/>
      <c r="D31" s="230"/>
      <c r="E31" s="230"/>
      <c r="F31" s="75"/>
    </row>
    <row r="32" spans="1:11">
      <c r="A32" s="134"/>
      <c r="B32" s="134"/>
      <c r="C32" s="134"/>
      <c r="D32" s="134"/>
      <c r="E32" s="134"/>
      <c r="F32" s="6"/>
    </row>
    <row r="33" spans="1:6" ht="28.5" customHeight="1">
      <c r="A33" s="230" t="s">
        <v>21</v>
      </c>
      <c r="B33" s="230"/>
      <c r="C33" s="230"/>
      <c r="D33" s="230"/>
      <c r="E33" s="230"/>
      <c r="F33" s="74"/>
    </row>
    <row r="34" spans="1:6">
      <c r="A34" s="5"/>
      <c r="B34" s="5"/>
      <c r="C34" s="5"/>
      <c r="D34" s="5"/>
      <c r="E34" s="6"/>
      <c r="F34" s="6"/>
    </row>
    <row r="35" spans="1:6">
      <c r="A35" s="5"/>
      <c r="B35" s="5"/>
      <c r="C35" s="5"/>
      <c r="D35" s="5"/>
      <c r="E35" s="6"/>
      <c r="F35" s="6"/>
    </row>
    <row r="36" spans="1:6">
      <c r="A36" s="236" t="s">
        <v>22</v>
      </c>
      <c r="B36" s="236"/>
      <c r="C36" s="236"/>
      <c r="D36" s="236"/>
      <c r="E36" s="236"/>
      <c r="F36" s="76"/>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sheetData>
  <mergeCells count="12">
    <mergeCell ref="D4:E4"/>
    <mergeCell ref="B43:D43"/>
    <mergeCell ref="A1:E1"/>
    <mergeCell ref="A2:E2"/>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34.xml><?xml version="1.0" encoding="utf-8"?>
<worksheet xmlns="http://schemas.openxmlformats.org/spreadsheetml/2006/main" xmlns:r="http://schemas.openxmlformats.org/officeDocument/2006/relationships">
  <dimension ref="A1:H43"/>
  <sheetViews>
    <sheetView topLeftCell="A18" workbookViewId="0">
      <selection activeCell="M32" sqref="M32"/>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71"/>
    </row>
    <row r="2" spans="1:8" ht="36" customHeight="1">
      <c r="A2" s="232" t="s">
        <v>1</v>
      </c>
      <c r="B2" s="232"/>
      <c r="C2" s="232"/>
      <c r="D2" s="232"/>
      <c r="E2" s="232"/>
      <c r="F2" s="72"/>
    </row>
    <row r="3" spans="1:8">
      <c r="A3" s="1"/>
      <c r="B3" s="1"/>
      <c r="C3" s="1"/>
      <c r="D3" s="1"/>
      <c r="E3" s="2"/>
      <c r="F3" s="2"/>
    </row>
    <row r="4" spans="1:8" ht="15" customHeight="1">
      <c r="A4" s="74" t="s">
        <v>2</v>
      </c>
      <c r="B4" s="1"/>
      <c r="C4" s="1"/>
      <c r="D4" s="233" t="s">
        <v>220</v>
      </c>
      <c r="E4" s="233"/>
      <c r="F4" s="73"/>
    </row>
    <row r="5" spans="1:8">
      <c r="A5" s="1"/>
      <c r="B5" s="1"/>
      <c r="C5" s="1"/>
      <c r="D5" s="1"/>
      <c r="E5" s="2"/>
      <c r="F5" s="2"/>
    </row>
    <row r="6" spans="1:8">
      <c r="A6" s="1"/>
      <c r="B6" s="1"/>
      <c r="C6" s="1"/>
      <c r="D6" s="1"/>
      <c r="E6" s="2"/>
      <c r="F6" s="2"/>
    </row>
    <row r="7" spans="1:8" ht="100.5" customHeight="1">
      <c r="A7" s="230" t="s">
        <v>171</v>
      </c>
      <c r="B7" s="230"/>
      <c r="C7" s="230"/>
      <c r="D7" s="230"/>
      <c r="E7" s="230"/>
      <c r="F7" s="74"/>
    </row>
    <row r="8" spans="1:8">
      <c r="A8" s="3"/>
      <c r="B8" s="3"/>
      <c r="C8" s="3"/>
      <c r="D8" s="3"/>
      <c r="E8" s="4"/>
      <c r="F8" s="4"/>
    </row>
    <row r="9" spans="1:8" ht="45.75" customHeight="1">
      <c r="A9" s="230" t="s">
        <v>61</v>
      </c>
      <c r="B9" s="230"/>
      <c r="C9" s="230"/>
      <c r="D9" s="230"/>
      <c r="E9" s="230"/>
      <c r="F9" s="74"/>
    </row>
    <row r="10" spans="1:8" ht="15.75" thickBot="1">
      <c r="A10" s="5"/>
      <c r="B10" s="5"/>
      <c r="C10" s="5"/>
      <c r="D10" s="5"/>
      <c r="E10" s="6"/>
      <c r="F10" s="6"/>
      <c r="H10">
        <v>293.7</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1409.7600000000002</v>
      </c>
      <c r="F12" s="38"/>
    </row>
    <row r="13" spans="1:8" ht="48">
      <c r="A13" s="174" t="s">
        <v>128</v>
      </c>
      <c r="B13" s="12" t="s">
        <v>114</v>
      </c>
      <c r="C13" s="11" t="s">
        <v>8</v>
      </c>
      <c r="D13" s="15">
        <v>0.52</v>
      </c>
      <c r="E13" s="175">
        <f t="shared" ref="E13:E23" si="0">D13*12*$H$10</f>
        <v>1832.6880000000001</v>
      </c>
      <c r="F13" s="38"/>
    </row>
    <row r="14" spans="1:8" ht="51">
      <c r="A14" s="14" t="s">
        <v>9</v>
      </c>
      <c r="B14" s="11" t="s">
        <v>107</v>
      </c>
      <c r="C14" s="11" t="s">
        <v>10</v>
      </c>
      <c r="D14" s="12">
        <v>1.36</v>
      </c>
      <c r="E14" s="175">
        <f t="shared" si="0"/>
        <v>4793.1840000000002</v>
      </c>
      <c r="F14" s="39"/>
    </row>
    <row r="15" spans="1:8" ht="51">
      <c r="A15" s="14" t="s">
        <v>34</v>
      </c>
      <c r="B15" s="11" t="s">
        <v>14</v>
      </c>
      <c r="C15" s="11" t="s">
        <v>8</v>
      </c>
      <c r="D15" s="12">
        <v>0.6</v>
      </c>
      <c r="E15" s="175">
        <f t="shared" si="0"/>
        <v>2114.64</v>
      </c>
      <c r="F15" s="39"/>
    </row>
    <row r="16" spans="1:8" ht="51">
      <c r="A16" s="14" t="s">
        <v>11</v>
      </c>
      <c r="B16" s="11" t="s">
        <v>107</v>
      </c>
      <c r="C16" s="11" t="s">
        <v>12</v>
      </c>
      <c r="D16" s="12">
        <v>0.27</v>
      </c>
      <c r="E16" s="175">
        <v>961.66</v>
      </c>
      <c r="F16" s="39">
        <f>D16*H10*12</f>
        <v>951.58800000000008</v>
      </c>
      <c r="G16" s="116">
        <f>E16-F16</f>
        <v>10.071999999999889</v>
      </c>
    </row>
    <row r="17" spans="1:7" ht="25.5">
      <c r="A17" s="14" t="s">
        <v>13</v>
      </c>
      <c r="B17" s="11" t="s">
        <v>107</v>
      </c>
      <c r="C17" s="11" t="s">
        <v>8</v>
      </c>
      <c r="D17" s="11">
        <v>9.1</v>
      </c>
      <c r="E17" s="175">
        <f t="shared" si="0"/>
        <v>32072.039999999997</v>
      </c>
      <c r="F17" s="39"/>
    </row>
    <row r="18" spans="1:7">
      <c r="A18" s="14" t="s">
        <v>29</v>
      </c>
      <c r="B18" s="11" t="s">
        <v>14</v>
      </c>
      <c r="C18" s="11" t="s">
        <v>8</v>
      </c>
      <c r="D18" s="12">
        <v>3.18</v>
      </c>
      <c r="E18" s="175">
        <f t="shared" si="0"/>
        <v>11207.592000000001</v>
      </c>
      <c r="F18" s="39"/>
    </row>
    <row r="19" spans="1:7">
      <c r="A19" s="14" t="s">
        <v>33</v>
      </c>
      <c r="B19" s="11" t="s">
        <v>107</v>
      </c>
      <c r="C19" s="11" t="s">
        <v>8</v>
      </c>
      <c r="D19" s="12">
        <v>0.25</v>
      </c>
      <c r="E19" s="175">
        <f t="shared" si="0"/>
        <v>881.09999999999991</v>
      </c>
      <c r="F19" s="39"/>
    </row>
    <row r="20" spans="1:7" ht="25.5">
      <c r="A20" s="14" t="s">
        <v>15</v>
      </c>
      <c r="B20" s="11" t="s">
        <v>16</v>
      </c>
      <c r="C20" s="11" t="s">
        <v>8</v>
      </c>
      <c r="D20" s="12">
        <v>0.98</v>
      </c>
      <c r="E20" s="175">
        <f t="shared" si="0"/>
        <v>3453.9119999999998</v>
      </c>
      <c r="F20" s="39"/>
    </row>
    <row r="21" spans="1:7" ht="25.5">
      <c r="A21" s="14" t="s">
        <v>104</v>
      </c>
      <c r="B21" s="11" t="s">
        <v>16</v>
      </c>
      <c r="C21" s="11" t="s">
        <v>8</v>
      </c>
      <c r="D21" s="12">
        <v>1.69</v>
      </c>
      <c r="E21" s="175">
        <f t="shared" si="0"/>
        <v>5956.2359999999999</v>
      </c>
      <c r="F21" s="39"/>
      <c r="G21" s="116"/>
    </row>
    <row r="22" spans="1:7" ht="25.5">
      <c r="A22" s="14" t="s">
        <v>18</v>
      </c>
      <c r="B22" s="11" t="s">
        <v>16</v>
      </c>
      <c r="C22" s="11" t="s">
        <v>8</v>
      </c>
      <c r="D22" s="11">
        <v>0.35</v>
      </c>
      <c r="E22" s="175">
        <f t="shared" si="0"/>
        <v>1233.5399999999997</v>
      </c>
      <c r="F22" s="39"/>
      <c r="G22" s="116"/>
    </row>
    <row r="23" spans="1:7" ht="25.5">
      <c r="A23" s="14" t="s">
        <v>19</v>
      </c>
      <c r="B23" s="11" t="s">
        <v>14</v>
      </c>
      <c r="C23" s="11" t="s">
        <v>8</v>
      </c>
      <c r="D23" s="11">
        <v>1.61</v>
      </c>
      <c r="E23" s="175">
        <f t="shared" si="0"/>
        <v>5674.2839999999997</v>
      </c>
      <c r="F23" s="39"/>
      <c r="G23" s="116"/>
    </row>
    <row r="24" spans="1:7" ht="19.5" thickBot="1">
      <c r="A24" s="16" t="s">
        <v>32</v>
      </c>
      <c r="B24" s="17"/>
      <c r="C24" s="17"/>
      <c r="D24" s="18"/>
      <c r="E24" s="115">
        <f>SUM(E12:E23)</f>
        <v>71590.635999999984</v>
      </c>
      <c r="F24" s="40"/>
      <c r="G24" s="116"/>
    </row>
    <row r="25" spans="1:7">
      <c r="A25" s="5"/>
      <c r="B25" s="5"/>
      <c r="C25" s="5"/>
      <c r="D25" s="5"/>
      <c r="E25" s="6"/>
      <c r="F25" s="6"/>
    </row>
    <row r="26" spans="1:7" ht="36.75" customHeight="1">
      <c r="A26" s="230" t="s">
        <v>320</v>
      </c>
      <c r="B26" s="230"/>
      <c r="C26" s="230"/>
      <c r="D26" s="230"/>
      <c r="E26" s="230"/>
      <c r="F26" s="74"/>
    </row>
    <row r="27" spans="1:7">
      <c r="A27" s="138"/>
      <c r="B27" s="138"/>
      <c r="C27" s="138"/>
      <c r="D27" s="138"/>
      <c r="E27" s="139"/>
      <c r="F27" s="6"/>
    </row>
    <row r="28" spans="1:7" ht="30" customHeight="1">
      <c r="A28" s="230" t="s">
        <v>321</v>
      </c>
      <c r="B28" s="230"/>
      <c r="C28" s="230"/>
      <c r="D28" s="230"/>
      <c r="E28" s="230"/>
      <c r="F28" s="74"/>
    </row>
    <row r="29" spans="1:7">
      <c r="A29" s="5"/>
      <c r="B29" s="5"/>
      <c r="C29" s="5"/>
      <c r="D29" s="5"/>
      <c r="E29" s="6"/>
      <c r="F29" s="6"/>
    </row>
    <row r="30" spans="1:7" ht="30.75" customHeight="1">
      <c r="A30" s="230" t="s">
        <v>99</v>
      </c>
      <c r="B30" s="230"/>
      <c r="C30" s="230"/>
      <c r="D30" s="230"/>
      <c r="E30" s="230"/>
      <c r="F30" s="75"/>
    </row>
    <row r="31" spans="1:7">
      <c r="A31" s="134"/>
      <c r="B31" s="134"/>
      <c r="C31" s="134"/>
      <c r="D31" s="134"/>
      <c r="E31" s="134"/>
      <c r="F31" s="6"/>
    </row>
    <row r="32" spans="1:7" ht="28.5" customHeight="1">
      <c r="A32" s="230" t="s">
        <v>21</v>
      </c>
      <c r="B32" s="230"/>
      <c r="C32" s="230"/>
      <c r="D32" s="230"/>
      <c r="E32" s="230"/>
      <c r="F32" s="74"/>
    </row>
    <row r="33" spans="1:6">
      <c r="A33" s="5"/>
      <c r="B33" s="5"/>
      <c r="C33" s="5"/>
      <c r="D33" s="5"/>
      <c r="E33" s="6"/>
      <c r="F33" s="6"/>
    </row>
    <row r="34" spans="1:6">
      <c r="A34" s="5"/>
      <c r="B34" s="5"/>
      <c r="C34" s="5"/>
      <c r="D34" s="5"/>
      <c r="E34" s="6"/>
      <c r="F34" s="6"/>
    </row>
    <row r="35" spans="1:6">
      <c r="A35" s="236" t="s">
        <v>22</v>
      </c>
      <c r="B35" s="236"/>
      <c r="C35" s="236"/>
      <c r="D35" s="236"/>
      <c r="E35" s="236"/>
      <c r="F35" s="7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35.xml><?xml version="1.0" encoding="utf-8"?>
<worksheet xmlns="http://schemas.openxmlformats.org/spreadsheetml/2006/main" xmlns:r="http://schemas.openxmlformats.org/officeDocument/2006/relationships">
  <dimension ref="A1:H43"/>
  <sheetViews>
    <sheetView workbookViewId="0">
      <selection activeCell="A32" sqref="A32:E32"/>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71"/>
    </row>
    <row r="2" spans="1:8" ht="36" customHeight="1">
      <c r="A2" s="232" t="s">
        <v>1</v>
      </c>
      <c r="B2" s="232"/>
      <c r="C2" s="232"/>
      <c r="D2" s="232"/>
      <c r="E2" s="232"/>
      <c r="F2" s="72"/>
    </row>
    <row r="3" spans="1:8">
      <c r="A3" s="1"/>
      <c r="B3" s="1"/>
      <c r="C3" s="1"/>
      <c r="D3" s="1"/>
      <c r="E3" s="2"/>
      <c r="F3" s="2"/>
    </row>
    <row r="4" spans="1:8" ht="15" customHeight="1">
      <c r="A4" s="74" t="s">
        <v>2</v>
      </c>
      <c r="B4" s="1"/>
      <c r="C4" s="1"/>
      <c r="D4" s="233" t="s">
        <v>220</v>
      </c>
      <c r="E4" s="233"/>
      <c r="F4" s="73"/>
    </row>
    <row r="5" spans="1:8">
      <c r="A5" s="1"/>
      <c r="B5" s="1"/>
      <c r="C5" s="1"/>
      <c r="D5" s="1"/>
      <c r="E5" s="2"/>
      <c r="F5" s="2"/>
    </row>
    <row r="6" spans="1:8">
      <c r="A6" s="1"/>
      <c r="B6" s="1"/>
      <c r="C6" s="1"/>
      <c r="D6" s="1"/>
      <c r="E6" s="2"/>
      <c r="F6" s="2"/>
    </row>
    <row r="7" spans="1:8" ht="94.5" customHeight="1">
      <c r="A7" s="230" t="s">
        <v>322</v>
      </c>
      <c r="B7" s="230"/>
      <c r="C7" s="230"/>
      <c r="D7" s="230"/>
      <c r="E7" s="230"/>
      <c r="F7" s="74"/>
    </row>
    <row r="8" spans="1:8">
      <c r="A8" s="3"/>
      <c r="B8" s="3"/>
      <c r="C8" s="3"/>
      <c r="D8" s="3"/>
      <c r="E8" s="4"/>
      <c r="F8" s="4"/>
    </row>
    <row r="9" spans="1:8" ht="45.75" customHeight="1">
      <c r="A9" s="230" t="s">
        <v>63</v>
      </c>
      <c r="B9" s="230"/>
      <c r="C9" s="230"/>
      <c r="D9" s="230"/>
      <c r="E9" s="230"/>
      <c r="F9" s="74"/>
    </row>
    <row r="10" spans="1:8" ht="15.75" thickBot="1">
      <c r="A10" s="5"/>
      <c r="B10" s="5"/>
      <c r="C10" s="5"/>
      <c r="D10" s="5"/>
      <c r="E10" s="6"/>
      <c r="F10" s="6"/>
      <c r="H10">
        <v>270.3</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1297.4400000000003</v>
      </c>
      <c r="F12" s="38"/>
    </row>
    <row r="13" spans="1:8" ht="48">
      <c r="A13" s="174" t="s">
        <v>128</v>
      </c>
      <c r="B13" s="12" t="s">
        <v>114</v>
      </c>
      <c r="C13" s="11" t="s">
        <v>8</v>
      </c>
      <c r="D13" s="15">
        <v>0.52</v>
      </c>
      <c r="E13" s="175">
        <f t="shared" ref="E13:E23" si="0">D13*12*$H$10</f>
        <v>1686.672</v>
      </c>
      <c r="F13" s="38"/>
    </row>
    <row r="14" spans="1:8" ht="51">
      <c r="A14" s="14" t="s">
        <v>9</v>
      </c>
      <c r="B14" s="11" t="s">
        <v>107</v>
      </c>
      <c r="C14" s="11" t="s">
        <v>10</v>
      </c>
      <c r="D14" s="12">
        <v>1.48</v>
      </c>
      <c r="E14" s="175">
        <f t="shared" si="0"/>
        <v>4800.5279999999993</v>
      </c>
      <c r="F14" s="39"/>
      <c r="G14" s="116"/>
    </row>
    <row r="15" spans="1:8" ht="51">
      <c r="A15" s="14" t="s">
        <v>34</v>
      </c>
      <c r="B15" s="11" t="s">
        <v>14</v>
      </c>
      <c r="C15" s="11" t="s">
        <v>8</v>
      </c>
      <c r="D15" s="12">
        <v>0.6</v>
      </c>
      <c r="E15" s="175">
        <f t="shared" si="0"/>
        <v>1946.1599999999999</v>
      </c>
      <c r="F15" s="39"/>
    </row>
    <row r="16" spans="1:8" ht="51">
      <c r="A16" s="14" t="s">
        <v>11</v>
      </c>
      <c r="B16" s="11" t="s">
        <v>107</v>
      </c>
      <c r="C16" s="11" t="s">
        <v>12</v>
      </c>
      <c r="D16" s="12">
        <v>0.77</v>
      </c>
      <c r="E16" s="175">
        <v>2567.4699999999998</v>
      </c>
      <c r="F16" s="39">
        <f>D16*12*H10</f>
        <v>2497.5720000000001</v>
      </c>
      <c r="G16" s="116">
        <f>E16-F16</f>
        <v>69.897999999999683</v>
      </c>
    </row>
    <row r="17" spans="1:7" ht="25.5">
      <c r="A17" s="14" t="s">
        <v>13</v>
      </c>
      <c r="B17" s="11" t="s">
        <v>107</v>
      </c>
      <c r="C17" s="11" t="s">
        <v>8</v>
      </c>
      <c r="D17" s="11">
        <v>4.29</v>
      </c>
      <c r="E17" s="175">
        <f t="shared" si="0"/>
        <v>13915.044000000002</v>
      </c>
      <c r="F17" s="39"/>
    </row>
    <row r="18" spans="1:7">
      <c r="A18" s="14" t="s">
        <v>29</v>
      </c>
      <c r="B18" s="11" t="s">
        <v>14</v>
      </c>
      <c r="C18" s="11" t="s">
        <v>8</v>
      </c>
      <c r="D18" s="12">
        <v>3.18</v>
      </c>
      <c r="E18" s="175">
        <f t="shared" si="0"/>
        <v>10314.648000000001</v>
      </c>
      <c r="F18" s="39"/>
    </row>
    <row r="19" spans="1:7">
      <c r="A19" s="14" t="s">
        <v>33</v>
      </c>
      <c r="B19" s="11" t="s">
        <v>107</v>
      </c>
      <c r="C19" s="11" t="s">
        <v>8</v>
      </c>
      <c r="D19" s="12">
        <v>0.26</v>
      </c>
      <c r="E19" s="175">
        <f t="shared" si="0"/>
        <v>843.33600000000001</v>
      </c>
      <c r="F19" s="39"/>
    </row>
    <row r="20" spans="1:7" ht="25.5">
      <c r="A20" s="14" t="s">
        <v>15</v>
      </c>
      <c r="B20" s="11" t="s">
        <v>16</v>
      </c>
      <c r="C20" s="11" t="s">
        <v>8</v>
      </c>
      <c r="D20" s="12">
        <v>0.98</v>
      </c>
      <c r="E20" s="175">
        <f t="shared" si="0"/>
        <v>3178.7280000000001</v>
      </c>
      <c r="F20" s="39"/>
    </row>
    <row r="21" spans="1:7" ht="25.5">
      <c r="A21" s="14" t="s">
        <v>62</v>
      </c>
      <c r="B21" s="11" t="s">
        <v>16</v>
      </c>
      <c r="C21" s="11" t="s">
        <v>8</v>
      </c>
      <c r="D21" s="83">
        <v>1.75</v>
      </c>
      <c r="E21" s="175">
        <f t="shared" si="0"/>
        <v>5676.3</v>
      </c>
      <c r="F21" s="39"/>
      <c r="G21" s="116"/>
    </row>
    <row r="22" spans="1:7" ht="25.5">
      <c r="A22" s="14" t="s">
        <v>18</v>
      </c>
      <c r="B22" s="11" t="s">
        <v>16</v>
      </c>
      <c r="C22" s="11" t="s">
        <v>8</v>
      </c>
      <c r="D22" s="11">
        <v>0.35</v>
      </c>
      <c r="E22" s="175">
        <f t="shared" si="0"/>
        <v>1135.2599999999998</v>
      </c>
      <c r="F22" s="39"/>
      <c r="G22" s="116"/>
    </row>
    <row r="23" spans="1:7" ht="25.5">
      <c r="A23" s="14" t="s">
        <v>19</v>
      </c>
      <c r="B23" s="11" t="s">
        <v>14</v>
      </c>
      <c r="C23" s="11" t="s">
        <v>8</v>
      </c>
      <c r="D23" s="11">
        <v>1.61</v>
      </c>
      <c r="E23" s="175">
        <f t="shared" si="0"/>
        <v>5222.1959999999999</v>
      </c>
      <c r="F23" s="39"/>
      <c r="G23" s="116"/>
    </row>
    <row r="24" spans="1:7" ht="19.5" thickBot="1">
      <c r="A24" s="16" t="s">
        <v>32</v>
      </c>
      <c r="B24" s="17"/>
      <c r="C24" s="17"/>
      <c r="D24" s="84"/>
      <c r="E24" s="115">
        <f>SUM(E12:E23)</f>
        <v>52583.782000000007</v>
      </c>
      <c r="F24" s="40"/>
      <c r="G24" s="116"/>
    </row>
    <row r="25" spans="1:7">
      <c r="A25" s="5"/>
      <c r="B25" s="5"/>
      <c r="C25" s="5"/>
      <c r="D25" s="5"/>
      <c r="E25" s="6"/>
      <c r="F25" s="6"/>
    </row>
    <row r="26" spans="1:7" ht="36.75" customHeight="1">
      <c r="A26" s="230" t="s">
        <v>324</v>
      </c>
      <c r="B26" s="230"/>
      <c r="C26" s="230"/>
      <c r="D26" s="230"/>
      <c r="E26" s="230"/>
      <c r="F26" s="74"/>
    </row>
    <row r="27" spans="1:7">
      <c r="A27" s="138"/>
      <c r="B27" s="138"/>
      <c r="C27" s="138"/>
      <c r="D27" s="138"/>
      <c r="E27" s="139"/>
      <c r="F27" s="6"/>
    </row>
    <row r="28" spans="1:7" ht="33.75" customHeight="1">
      <c r="A28" s="230" t="s">
        <v>323</v>
      </c>
      <c r="B28" s="230"/>
      <c r="C28" s="230"/>
      <c r="D28" s="230"/>
      <c r="E28" s="230"/>
      <c r="F28" s="74"/>
    </row>
    <row r="29" spans="1:7">
      <c r="A29" s="5"/>
      <c r="B29" s="5"/>
      <c r="C29" s="5"/>
      <c r="D29" s="5"/>
      <c r="E29" s="6"/>
      <c r="F29" s="6"/>
    </row>
    <row r="30" spans="1:7" ht="33" customHeight="1">
      <c r="A30" s="230" t="s">
        <v>99</v>
      </c>
      <c r="B30" s="230"/>
      <c r="C30" s="230"/>
      <c r="D30" s="230"/>
      <c r="E30" s="230"/>
      <c r="F30" s="75"/>
    </row>
    <row r="31" spans="1:7">
      <c r="A31" s="134"/>
      <c r="B31" s="134"/>
      <c r="C31" s="134"/>
      <c r="D31" s="134"/>
      <c r="E31" s="134"/>
      <c r="F31" s="6"/>
    </row>
    <row r="32" spans="1:7" ht="28.5" customHeight="1">
      <c r="A32" s="230" t="s">
        <v>21</v>
      </c>
      <c r="B32" s="230"/>
      <c r="C32" s="230"/>
      <c r="D32" s="230"/>
      <c r="E32" s="230"/>
      <c r="F32" s="74"/>
    </row>
    <row r="33" spans="1:6">
      <c r="A33" s="5"/>
      <c r="B33" s="5"/>
      <c r="C33" s="5"/>
      <c r="D33" s="5"/>
      <c r="E33" s="6"/>
      <c r="F33" s="6"/>
    </row>
    <row r="34" spans="1:6">
      <c r="A34" s="5"/>
      <c r="B34" s="5"/>
      <c r="C34" s="5"/>
      <c r="D34" s="5"/>
      <c r="E34" s="6"/>
      <c r="F34" s="6"/>
    </row>
    <row r="35" spans="1:6">
      <c r="A35" s="236" t="s">
        <v>22</v>
      </c>
      <c r="B35" s="236"/>
      <c r="C35" s="236"/>
      <c r="D35" s="236"/>
      <c r="E35" s="236"/>
      <c r="F35" s="7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36.xml><?xml version="1.0" encoding="utf-8"?>
<worksheet xmlns="http://schemas.openxmlformats.org/spreadsheetml/2006/main" xmlns:r="http://schemas.openxmlformats.org/officeDocument/2006/relationships">
  <dimension ref="A1:H76"/>
  <sheetViews>
    <sheetView workbookViewId="0">
      <selection activeCell="J27" sqref="J27"/>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9" style="20" customWidth="1"/>
    <col min="8" max="8" width="9.140625" customWidth="1"/>
  </cols>
  <sheetData>
    <row r="1" spans="1:8" ht="15.75">
      <c r="A1" s="231" t="s">
        <v>0</v>
      </c>
      <c r="B1" s="231"/>
      <c r="C1" s="231"/>
      <c r="D1" s="231"/>
      <c r="E1" s="231"/>
      <c r="F1" s="77"/>
    </row>
    <row r="2" spans="1:8" ht="36" customHeight="1">
      <c r="A2" s="232" t="s">
        <v>1</v>
      </c>
      <c r="B2" s="232"/>
      <c r="C2" s="232"/>
      <c r="D2" s="232"/>
      <c r="E2" s="232"/>
      <c r="F2" s="78"/>
    </row>
    <row r="3" spans="1:8">
      <c r="A3" s="1"/>
      <c r="B3" s="1"/>
      <c r="C3" s="1"/>
      <c r="D3" s="1"/>
      <c r="E3" s="2"/>
      <c r="F3" s="2"/>
    </row>
    <row r="4" spans="1:8" ht="15" customHeight="1">
      <c r="A4" s="80" t="s">
        <v>2</v>
      </c>
      <c r="B4" s="1"/>
      <c r="C4" s="1"/>
      <c r="D4" s="233" t="s">
        <v>220</v>
      </c>
      <c r="E4" s="233"/>
      <c r="F4" s="79"/>
    </row>
    <row r="5" spans="1:8">
      <c r="A5" s="1"/>
      <c r="B5" s="1"/>
      <c r="C5" s="1"/>
      <c r="D5" s="1"/>
      <c r="E5" s="2"/>
      <c r="F5" s="2"/>
    </row>
    <row r="6" spans="1:8">
      <c r="A6" s="1"/>
      <c r="B6" s="1"/>
      <c r="C6" s="1"/>
      <c r="D6" s="1"/>
      <c r="E6" s="2"/>
      <c r="F6" s="2"/>
    </row>
    <row r="7" spans="1:8" ht="112.5" customHeight="1">
      <c r="A7" s="230" t="s">
        <v>172</v>
      </c>
      <c r="B7" s="230"/>
      <c r="C7" s="230"/>
      <c r="D7" s="230"/>
      <c r="E7" s="230"/>
      <c r="F7" s="80"/>
    </row>
    <row r="8" spans="1:8">
      <c r="A8" s="3"/>
      <c r="B8" s="3"/>
      <c r="C8" s="3"/>
      <c r="D8" s="3"/>
      <c r="E8" s="4"/>
      <c r="F8" s="4"/>
    </row>
    <row r="9" spans="1:8" ht="45.75" customHeight="1">
      <c r="A9" s="230" t="s">
        <v>64</v>
      </c>
      <c r="B9" s="230"/>
      <c r="C9" s="230"/>
      <c r="D9" s="230"/>
      <c r="E9" s="230"/>
      <c r="F9" s="80"/>
    </row>
    <row r="10" spans="1:8" ht="15.75" thickBot="1">
      <c r="A10" s="5"/>
      <c r="B10" s="5"/>
      <c r="C10" s="5"/>
      <c r="D10" s="5"/>
      <c r="E10" s="6"/>
      <c r="F10" s="6"/>
      <c r="H10">
        <v>272.10000000000002</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1306.0800000000004</v>
      </c>
      <c r="F12" s="38"/>
    </row>
    <row r="13" spans="1:8" ht="48">
      <c r="A13" s="174" t="s">
        <v>128</v>
      </c>
      <c r="B13" s="12" t="s">
        <v>114</v>
      </c>
      <c r="C13" s="11" t="s">
        <v>8</v>
      </c>
      <c r="D13" s="15">
        <v>0.52</v>
      </c>
      <c r="E13" s="175">
        <f t="shared" ref="E13:E23" si="0">D13*12*$H$10</f>
        <v>1697.9040000000002</v>
      </c>
      <c r="F13" s="38"/>
    </row>
    <row r="14" spans="1:8" ht="38.25">
      <c r="A14" s="14" t="s">
        <v>118</v>
      </c>
      <c r="B14" s="11" t="s">
        <v>107</v>
      </c>
      <c r="C14" s="11" t="s">
        <v>10</v>
      </c>
      <c r="D14" s="12">
        <v>1.47</v>
      </c>
      <c r="E14" s="175">
        <f t="shared" si="0"/>
        <v>4799.844000000001</v>
      </c>
      <c r="F14" s="39"/>
      <c r="G14" s="116"/>
    </row>
    <row r="15" spans="1:8" ht="38.25">
      <c r="A15" s="14" t="s">
        <v>119</v>
      </c>
      <c r="B15" s="11" t="s">
        <v>14</v>
      </c>
      <c r="C15" s="11" t="s">
        <v>8</v>
      </c>
      <c r="D15" s="12">
        <v>0.6</v>
      </c>
      <c r="E15" s="175">
        <f t="shared" si="0"/>
        <v>1959.12</v>
      </c>
      <c r="F15" s="39"/>
    </row>
    <row r="16" spans="1:8" ht="51">
      <c r="A16" s="14" t="s">
        <v>11</v>
      </c>
      <c r="B16" s="11" t="s">
        <v>107</v>
      </c>
      <c r="C16" s="11" t="s">
        <v>12</v>
      </c>
      <c r="D16" s="12">
        <v>0.77</v>
      </c>
      <c r="E16" s="175">
        <v>2585.85</v>
      </c>
      <c r="F16" s="39">
        <f>D16*12*H10</f>
        <v>2514.2040000000002</v>
      </c>
      <c r="G16" s="116">
        <f>E16-F16</f>
        <v>71.645999999999731</v>
      </c>
    </row>
    <row r="17" spans="1:7" ht="25.5">
      <c r="A17" s="14" t="s">
        <v>13</v>
      </c>
      <c r="B17" s="11" t="s">
        <v>107</v>
      </c>
      <c r="C17" s="11" t="s">
        <v>8</v>
      </c>
      <c r="D17" s="11">
        <v>7.63</v>
      </c>
      <c r="E17" s="175">
        <f t="shared" si="0"/>
        <v>24913.476000000002</v>
      </c>
      <c r="F17" s="39"/>
    </row>
    <row r="18" spans="1:7">
      <c r="A18" s="14" t="s">
        <v>29</v>
      </c>
      <c r="B18" s="11" t="s">
        <v>14</v>
      </c>
      <c r="C18" s="11" t="s">
        <v>8</v>
      </c>
      <c r="D18" s="12">
        <v>3.18</v>
      </c>
      <c r="E18" s="175">
        <f t="shared" si="0"/>
        <v>10383.336000000001</v>
      </c>
      <c r="F18" s="39"/>
    </row>
    <row r="19" spans="1:7">
      <c r="A19" s="14" t="s">
        <v>33</v>
      </c>
      <c r="B19" s="11" t="s">
        <v>107</v>
      </c>
      <c r="C19" s="11" t="s">
        <v>8</v>
      </c>
      <c r="D19" s="12">
        <v>0.27</v>
      </c>
      <c r="E19" s="175">
        <f t="shared" si="0"/>
        <v>881.60400000000016</v>
      </c>
      <c r="F19" s="39"/>
    </row>
    <row r="20" spans="1:7" ht="25.5">
      <c r="A20" s="14" t="s">
        <v>15</v>
      </c>
      <c r="B20" s="11" t="s">
        <v>16</v>
      </c>
      <c r="C20" s="11" t="s">
        <v>8</v>
      </c>
      <c r="D20" s="12">
        <v>0.98</v>
      </c>
      <c r="E20" s="175">
        <f t="shared" si="0"/>
        <v>3199.8960000000002</v>
      </c>
      <c r="F20" s="39"/>
    </row>
    <row r="21" spans="1:7" ht="25.5">
      <c r="A21" s="14" t="s">
        <v>65</v>
      </c>
      <c r="B21" s="11" t="s">
        <v>16</v>
      </c>
      <c r="C21" s="11" t="s">
        <v>8</v>
      </c>
      <c r="D21" s="83">
        <v>0.61</v>
      </c>
      <c r="E21" s="175">
        <f t="shared" si="0"/>
        <v>1991.7720000000002</v>
      </c>
      <c r="F21" s="39"/>
    </row>
    <row r="22" spans="1:7" ht="25.5">
      <c r="A22" s="14" t="s">
        <v>18</v>
      </c>
      <c r="B22" s="11" t="s">
        <v>16</v>
      </c>
      <c r="C22" s="11" t="s">
        <v>8</v>
      </c>
      <c r="D22" s="11">
        <v>0.35</v>
      </c>
      <c r="E22" s="175">
        <f t="shared" si="0"/>
        <v>1142.82</v>
      </c>
      <c r="F22" s="39"/>
      <c r="G22" s="116"/>
    </row>
    <row r="23" spans="1:7" ht="25.5">
      <c r="A23" s="14" t="s">
        <v>19</v>
      </c>
      <c r="B23" s="11" t="s">
        <v>14</v>
      </c>
      <c r="C23" s="11" t="s">
        <v>8</v>
      </c>
      <c r="D23" s="11">
        <v>1.61</v>
      </c>
      <c r="E23" s="175">
        <f t="shared" si="0"/>
        <v>5256.9720000000007</v>
      </c>
      <c r="F23" s="39"/>
      <c r="G23" s="116"/>
    </row>
    <row r="24" spans="1:7" ht="25.5">
      <c r="A24" s="145" t="s">
        <v>210</v>
      </c>
      <c r="B24" s="22"/>
      <c r="C24" s="22" t="s">
        <v>124</v>
      </c>
      <c r="D24" s="22"/>
      <c r="E24" s="184">
        <v>20655</v>
      </c>
      <c r="F24" s="39"/>
      <c r="G24" s="116"/>
    </row>
    <row r="25" spans="1:7" ht="19.5" thickBot="1">
      <c r="A25" s="16" t="s">
        <v>32</v>
      </c>
      <c r="B25" s="17"/>
      <c r="C25" s="17"/>
      <c r="D25" s="84"/>
      <c r="E25" s="115">
        <f>SUM(E12:E24)</f>
        <v>80773.673999999999</v>
      </c>
      <c r="F25" s="40"/>
      <c r="G25" s="116"/>
    </row>
    <row r="26" spans="1:7">
      <c r="A26" s="5"/>
      <c r="B26" s="5"/>
      <c r="C26" s="5"/>
      <c r="D26" s="5"/>
      <c r="E26" s="6"/>
      <c r="F26" s="6"/>
    </row>
    <row r="27" spans="1:7" ht="30.75" customHeight="1">
      <c r="A27" s="230" t="s">
        <v>325</v>
      </c>
      <c r="B27" s="230"/>
      <c r="C27" s="230"/>
      <c r="D27" s="230"/>
      <c r="E27" s="230"/>
      <c r="F27" s="80"/>
    </row>
    <row r="28" spans="1:7">
      <c r="A28" s="138"/>
      <c r="B28" s="138"/>
      <c r="C28" s="138"/>
      <c r="D28" s="138"/>
      <c r="E28" s="139"/>
      <c r="F28" s="6"/>
    </row>
    <row r="29" spans="1:7" ht="33" customHeight="1">
      <c r="A29" s="230" t="s">
        <v>326</v>
      </c>
      <c r="B29" s="230"/>
      <c r="C29" s="230"/>
      <c r="D29" s="230"/>
      <c r="E29" s="230"/>
      <c r="F29" s="80"/>
    </row>
    <row r="30" spans="1:7">
      <c r="A30" s="5"/>
      <c r="B30" s="5"/>
      <c r="C30" s="5"/>
      <c r="D30" s="5"/>
      <c r="E30" s="6"/>
      <c r="F30" s="6"/>
    </row>
    <row r="31" spans="1:7" ht="30.75" customHeight="1">
      <c r="A31" s="230" t="s">
        <v>99</v>
      </c>
      <c r="B31" s="230"/>
      <c r="C31" s="230"/>
      <c r="D31" s="230"/>
      <c r="E31" s="230"/>
      <c r="F31" s="81"/>
    </row>
    <row r="32" spans="1:7">
      <c r="A32" s="134"/>
      <c r="B32" s="134"/>
      <c r="C32" s="134"/>
      <c r="D32" s="134"/>
      <c r="E32" s="134"/>
      <c r="F32" s="6"/>
    </row>
    <row r="33" spans="1:6" ht="28.5" customHeight="1">
      <c r="A33" s="230" t="s">
        <v>21</v>
      </c>
      <c r="B33" s="230"/>
      <c r="C33" s="230"/>
      <c r="D33" s="230"/>
      <c r="E33" s="230"/>
      <c r="F33" s="80"/>
    </row>
    <row r="34" spans="1:6">
      <c r="A34" s="5"/>
      <c r="B34" s="5"/>
      <c r="C34" s="5"/>
      <c r="D34" s="5"/>
      <c r="E34" s="6"/>
      <c r="F34" s="6"/>
    </row>
    <row r="35" spans="1:6">
      <c r="A35" s="5"/>
      <c r="B35" s="5"/>
      <c r="C35" s="5"/>
      <c r="D35" s="5"/>
      <c r="E35" s="6"/>
      <c r="F35" s="6"/>
    </row>
    <row r="36" spans="1:6">
      <c r="A36" s="236" t="s">
        <v>22</v>
      </c>
      <c r="B36" s="236"/>
      <c r="C36" s="236"/>
      <c r="D36" s="236"/>
      <c r="E36" s="236"/>
      <c r="F36" s="8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76" spans="1:1">
      <c r="A76"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37.xml><?xml version="1.0" encoding="utf-8"?>
<worksheet xmlns="http://schemas.openxmlformats.org/spreadsheetml/2006/main" xmlns:r="http://schemas.openxmlformats.org/officeDocument/2006/relationships">
  <dimension ref="A1:H67"/>
  <sheetViews>
    <sheetView workbookViewId="0">
      <selection activeCell="A29" sqref="A29"/>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5703125" style="20" customWidth="1"/>
    <col min="8" max="8" width="9.140625" customWidth="1"/>
  </cols>
  <sheetData>
    <row r="1" spans="1:8" ht="15.75">
      <c r="A1" s="231" t="s">
        <v>0</v>
      </c>
      <c r="B1" s="231"/>
      <c r="C1" s="231"/>
      <c r="D1" s="231"/>
      <c r="E1" s="231"/>
      <c r="F1" s="85"/>
    </row>
    <row r="2" spans="1:8" ht="41.25" customHeight="1">
      <c r="A2" s="232" t="s">
        <v>1</v>
      </c>
      <c r="B2" s="232"/>
      <c r="C2" s="232"/>
      <c r="D2" s="232"/>
      <c r="E2" s="232"/>
      <c r="F2" s="86"/>
    </row>
    <row r="3" spans="1:8">
      <c r="A3" s="1"/>
      <c r="B3" s="1"/>
      <c r="C3" s="1"/>
      <c r="D3" s="1"/>
      <c r="E3" s="2"/>
      <c r="F3" s="2"/>
    </row>
    <row r="4" spans="1:8" ht="15" customHeight="1">
      <c r="A4" s="88" t="s">
        <v>2</v>
      </c>
      <c r="B4" s="1"/>
      <c r="C4" s="1"/>
      <c r="D4" s="233" t="s">
        <v>220</v>
      </c>
      <c r="E4" s="233"/>
      <c r="F4" s="87"/>
    </row>
    <row r="5" spans="1:8">
      <c r="A5" s="1"/>
      <c r="B5" s="1"/>
      <c r="C5" s="1"/>
      <c r="D5" s="1"/>
      <c r="E5" s="2"/>
      <c r="F5" s="2"/>
    </row>
    <row r="6" spans="1:8">
      <c r="A6" s="1"/>
      <c r="B6" s="1"/>
      <c r="C6" s="1"/>
      <c r="D6" s="1"/>
      <c r="E6" s="2"/>
      <c r="F6" s="2"/>
    </row>
    <row r="7" spans="1:8" ht="112.5" customHeight="1">
      <c r="A7" s="230" t="s">
        <v>327</v>
      </c>
      <c r="B7" s="230"/>
      <c r="C7" s="230"/>
      <c r="D7" s="230"/>
      <c r="E7" s="230"/>
      <c r="F7" s="88"/>
    </row>
    <row r="8" spans="1:8">
      <c r="A8" s="3"/>
      <c r="B8" s="3"/>
      <c r="C8" s="3"/>
      <c r="D8" s="3"/>
      <c r="E8" s="4"/>
      <c r="F8" s="4"/>
    </row>
    <row r="9" spans="1:8" ht="45.75" customHeight="1">
      <c r="A9" s="230" t="s">
        <v>66</v>
      </c>
      <c r="B9" s="230"/>
      <c r="C9" s="230"/>
      <c r="D9" s="230"/>
      <c r="E9" s="230"/>
      <c r="F9" s="88"/>
    </row>
    <row r="10" spans="1:8" ht="15.75" thickBot="1">
      <c r="A10" s="5"/>
      <c r="B10" s="5"/>
      <c r="C10" s="5"/>
      <c r="D10" s="5"/>
      <c r="E10" s="6"/>
      <c r="F10" s="6"/>
      <c r="H10">
        <v>274.60000000000002</v>
      </c>
    </row>
    <row r="11" spans="1:8" ht="84.75" customHeight="1">
      <c r="A11" s="129" t="s">
        <v>3</v>
      </c>
      <c r="B11" s="130" t="s">
        <v>4</v>
      </c>
      <c r="C11" s="130" t="s">
        <v>5</v>
      </c>
      <c r="D11" s="131" t="s">
        <v>6</v>
      </c>
      <c r="E11" s="132" t="s">
        <v>7</v>
      </c>
      <c r="F11" s="38"/>
    </row>
    <row r="12" spans="1:8" ht="48">
      <c r="A12" s="174" t="s">
        <v>128</v>
      </c>
      <c r="B12" s="12" t="s">
        <v>114</v>
      </c>
      <c r="C12" s="11" t="s">
        <v>8</v>
      </c>
      <c r="D12" s="15">
        <v>0.52</v>
      </c>
      <c r="E12" s="175">
        <f>D12*12*$H$10</f>
        <v>1713.5040000000001</v>
      </c>
      <c r="F12" s="38"/>
    </row>
    <row r="13" spans="1:8" ht="51">
      <c r="A13" s="14" t="s">
        <v>9</v>
      </c>
      <c r="B13" s="11" t="s">
        <v>107</v>
      </c>
      <c r="C13" s="11" t="s">
        <v>10</v>
      </c>
      <c r="D13" s="12">
        <v>1.46</v>
      </c>
      <c r="E13" s="175">
        <f t="shared" ref="E13:E22" si="0">D13*12*$H$10</f>
        <v>4810.9920000000002</v>
      </c>
      <c r="F13" s="39"/>
      <c r="G13" s="116"/>
    </row>
    <row r="14" spans="1:8" ht="51">
      <c r="A14" s="14" t="s">
        <v>34</v>
      </c>
      <c r="B14" s="11" t="s">
        <v>14</v>
      </c>
      <c r="C14" s="11" t="s">
        <v>8</v>
      </c>
      <c r="D14" s="12">
        <v>0.6</v>
      </c>
      <c r="E14" s="175">
        <f t="shared" si="0"/>
        <v>1977.12</v>
      </c>
      <c r="F14" s="39"/>
    </row>
    <row r="15" spans="1:8" ht="51">
      <c r="A15" s="14" t="s">
        <v>11</v>
      </c>
      <c r="B15" s="11" t="s">
        <v>107</v>
      </c>
      <c r="C15" s="11" t="s">
        <v>12</v>
      </c>
      <c r="D15" s="12">
        <v>0.77</v>
      </c>
      <c r="E15" s="175">
        <v>2585.19</v>
      </c>
      <c r="F15" s="39">
        <f>D15*12*H10</f>
        <v>2537.3040000000001</v>
      </c>
      <c r="G15" s="116">
        <f>E15-F15</f>
        <v>47.885999999999967</v>
      </c>
    </row>
    <row r="16" spans="1:8" ht="25.5">
      <c r="A16" s="14" t="s">
        <v>13</v>
      </c>
      <c r="B16" s="11" t="s">
        <v>107</v>
      </c>
      <c r="C16" s="11" t="s">
        <v>8</v>
      </c>
      <c r="D16" s="11">
        <v>6.53</v>
      </c>
      <c r="E16" s="175">
        <f t="shared" si="0"/>
        <v>21517.656000000003</v>
      </c>
      <c r="F16" s="39"/>
    </row>
    <row r="17" spans="1:8">
      <c r="A17" s="14" t="s">
        <v>29</v>
      </c>
      <c r="B17" s="11" t="s">
        <v>14</v>
      </c>
      <c r="C17" s="11" t="s">
        <v>8</v>
      </c>
      <c r="D17" s="12">
        <v>3.18</v>
      </c>
      <c r="E17" s="175">
        <f t="shared" si="0"/>
        <v>10478.736000000003</v>
      </c>
      <c r="F17" s="39"/>
    </row>
    <row r="18" spans="1:8">
      <c r="A18" s="14" t="s">
        <v>33</v>
      </c>
      <c r="B18" s="11" t="s">
        <v>107</v>
      </c>
      <c r="C18" s="11" t="s">
        <v>8</v>
      </c>
      <c r="D18" s="12">
        <v>0.65</v>
      </c>
      <c r="E18" s="175">
        <f t="shared" si="0"/>
        <v>2141.8800000000006</v>
      </c>
      <c r="F18" s="39"/>
    </row>
    <row r="19" spans="1:8" ht="25.5">
      <c r="A19" s="14" t="s">
        <v>15</v>
      </c>
      <c r="B19" s="11" t="s">
        <v>16</v>
      </c>
      <c r="C19" s="11" t="s">
        <v>8</v>
      </c>
      <c r="D19" s="12">
        <v>0.98</v>
      </c>
      <c r="E19" s="175">
        <f t="shared" si="0"/>
        <v>3229.2960000000003</v>
      </c>
      <c r="F19" s="39"/>
    </row>
    <row r="20" spans="1:8" ht="25.5">
      <c r="A20" s="14" t="s">
        <v>65</v>
      </c>
      <c r="B20" s="11" t="s">
        <v>16</v>
      </c>
      <c r="C20" s="11" t="s">
        <v>8</v>
      </c>
      <c r="D20" s="83">
        <v>0.61</v>
      </c>
      <c r="E20" s="175">
        <f t="shared" si="0"/>
        <v>2010.0720000000003</v>
      </c>
      <c r="F20" s="39"/>
    </row>
    <row r="21" spans="1:8" ht="25.5">
      <c r="A21" s="14" t="s">
        <v>18</v>
      </c>
      <c r="B21" s="11" t="s">
        <v>16</v>
      </c>
      <c r="C21" s="11" t="s">
        <v>8</v>
      </c>
      <c r="D21" s="11">
        <v>0.35</v>
      </c>
      <c r="E21" s="175">
        <f t="shared" si="0"/>
        <v>1153.32</v>
      </c>
      <c r="F21" s="39"/>
      <c r="G21" s="116"/>
    </row>
    <row r="22" spans="1:8" ht="25.5">
      <c r="A22" s="14" t="s">
        <v>19</v>
      </c>
      <c r="B22" s="11" t="s">
        <v>14</v>
      </c>
      <c r="C22" s="11" t="s">
        <v>8</v>
      </c>
      <c r="D22" s="11">
        <v>1.61</v>
      </c>
      <c r="E22" s="175">
        <f t="shared" si="0"/>
        <v>5305.2720000000008</v>
      </c>
      <c r="F22" s="39"/>
      <c r="G22" s="116"/>
    </row>
    <row r="23" spans="1:8">
      <c r="A23" s="14" t="s">
        <v>328</v>
      </c>
      <c r="B23" s="11"/>
      <c r="C23" s="11" t="s">
        <v>124</v>
      </c>
      <c r="D23" s="11"/>
      <c r="E23" s="175">
        <v>1622</v>
      </c>
      <c r="F23" s="39"/>
      <c r="G23" s="116"/>
      <c r="H23">
        <f>0.59*45*H10</f>
        <v>7290.63</v>
      </c>
    </row>
    <row r="24" spans="1:8" ht="19.5" thickBot="1">
      <c r="A24" s="16" t="s">
        <v>32</v>
      </c>
      <c r="B24" s="17"/>
      <c r="C24" s="17"/>
      <c r="D24" s="84"/>
      <c r="E24" s="115">
        <f>SUM(E12:E23)</f>
        <v>58545.038</v>
      </c>
      <c r="F24" s="40"/>
      <c r="G24" s="116"/>
    </row>
    <row r="25" spans="1:8">
      <c r="A25" s="5"/>
      <c r="B25" s="5"/>
      <c r="C25" s="5"/>
      <c r="D25" s="5"/>
      <c r="E25" s="6"/>
      <c r="F25" s="6"/>
    </row>
    <row r="26" spans="1:8" ht="36.75" customHeight="1">
      <c r="A26" s="230" t="s">
        <v>329</v>
      </c>
      <c r="B26" s="230"/>
      <c r="C26" s="230"/>
      <c r="D26" s="230"/>
      <c r="E26" s="230"/>
      <c r="F26" s="88"/>
    </row>
    <row r="27" spans="1:8">
      <c r="A27" s="138"/>
      <c r="B27" s="138"/>
      <c r="C27" s="138"/>
      <c r="D27" s="138"/>
      <c r="E27" s="139"/>
      <c r="F27" s="6"/>
    </row>
    <row r="28" spans="1:8" ht="32.25" customHeight="1">
      <c r="A28" s="230" t="s">
        <v>330</v>
      </c>
      <c r="B28" s="230"/>
      <c r="C28" s="230"/>
      <c r="D28" s="230"/>
      <c r="E28" s="230"/>
      <c r="F28" s="88"/>
    </row>
    <row r="29" spans="1:8">
      <c r="A29" s="5"/>
      <c r="B29" s="5"/>
      <c r="C29" s="5"/>
      <c r="D29" s="5"/>
      <c r="E29" s="6"/>
      <c r="F29" s="6"/>
    </row>
    <row r="30" spans="1:8" ht="33" customHeight="1">
      <c r="A30" s="230" t="s">
        <v>99</v>
      </c>
      <c r="B30" s="230"/>
      <c r="C30" s="230"/>
      <c r="D30" s="230"/>
      <c r="E30" s="230"/>
      <c r="F30" s="89"/>
    </row>
    <row r="31" spans="1:8">
      <c r="A31" s="134"/>
      <c r="B31" s="134"/>
      <c r="C31" s="134"/>
      <c r="D31" s="134"/>
      <c r="E31" s="134"/>
      <c r="F31" s="6"/>
    </row>
    <row r="32" spans="1:8" ht="28.5" customHeight="1">
      <c r="A32" s="230" t="s">
        <v>21</v>
      </c>
      <c r="B32" s="230"/>
      <c r="C32" s="230"/>
      <c r="D32" s="230"/>
      <c r="E32" s="230"/>
      <c r="F32" s="88"/>
    </row>
    <row r="33" spans="1:6">
      <c r="A33" s="5"/>
      <c r="B33" s="5"/>
      <c r="C33" s="5"/>
      <c r="D33" s="5"/>
      <c r="E33" s="6"/>
      <c r="F33" s="6"/>
    </row>
    <row r="34" spans="1:6">
      <c r="A34" s="5"/>
      <c r="B34" s="5"/>
      <c r="C34" s="5"/>
      <c r="D34" s="5"/>
      <c r="E34" s="6"/>
      <c r="F34" s="6"/>
    </row>
    <row r="35" spans="1:6">
      <c r="A35" s="236" t="s">
        <v>22</v>
      </c>
      <c r="B35" s="236"/>
      <c r="C35" s="236"/>
      <c r="D35" s="236"/>
      <c r="E35" s="236"/>
      <c r="F35" s="90"/>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67" spans="1:1">
      <c r="A67"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24" bottom="0.32" header="0.17" footer="0.24"/>
  <pageSetup paperSize="9" orientation="portrait" r:id="rId1"/>
</worksheet>
</file>

<file path=xl/worksheets/sheet38.xml><?xml version="1.0" encoding="utf-8"?>
<worksheet xmlns="http://schemas.openxmlformats.org/spreadsheetml/2006/main" xmlns:r="http://schemas.openxmlformats.org/officeDocument/2006/relationships">
  <dimension ref="A1:H73"/>
  <sheetViews>
    <sheetView workbookViewId="0">
      <selection activeCell="A29" sqref="A29"/>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 style="20" customWidth="1"/>
    <col min="8" max="8" width="9.140625" customWidth="1"/>
  </cols>
  <sheetData>
    <row r="1" spans="1:8" ht="15.75">
      <c r="A1" s="231" t="s">
        <v>0</v>
      </c>
      <c r="B1" s="231"/>
      <c r="C1" s="231"/>
      <c r="D1" s="231"/>
      <c r="E1" s="231"/>
      <c r="F1" s="91"/>
    </row>
    <row r="2" spans="1:8" ht="36" customHeight="1">
      <c r="A2" s="232" t="s">
        <v>1</v>
      </c>
      <c r="B2" s="232"/>
      <c r="C2" s="232"/>
      <c r="D2" s="232"/>
      <c r="E2" s="232"/>
      <c r="F2" s="92"/>
    </row>
    <row r="3" spans="1:8">
      <c r="A3" s="1"/>
      <c r="B3" s="1"/>
      <c r="C3" s="1"/>
      <c r="D3" s="1"/>
      <c r="E3" s="2"/>
      <c r="F3" s="2"/>
    </row>
    <row r="4" spans="1:8" ht="15" customHeight="1">
      <c r="A4" s="94" t="s">
        <v>2</v>
      </c>
      <c r="B4" s="1"/>
      <c r="C4" s="1"/>
      <c r="D4" s="233" t="s">
        <v>220</v>
      </c>
      <c r="E4" s="233"/>
      <c r="F4" s="93"/>
    </row>
    <row r="5" spans="1:8">
      <c r="A5" s="1"/>
      <c r="B5" s="1"/>
      <c r="C5" s="1"/>
      <c r="D5" s="1"/>
      <c r="E5" s="2"/>
      <c r="F5" s="2"/>
    </row>
    <row r="6" spans="1:8">
      <c r="A6" s="1"/>
      <c r="B6" s="1"/>
      <c r="C6" s="1"/>
      <c r="D6" s="1"/>
      <c r="E6" s="2"/>
      <c r="F6" s="2"/>
    </row>
    <row r="7" spans="1:8" ht="90.75" customHeight="1">
      <c r="A7" s="230" t="s">
        <v>173</v>
      </c>
      <c r="B7" s="230"/>
      <c r="C7" s="230"/>
      <c r="D7" s="230"/>
      <c r="E7" s="230"/>
      <c r="F7" s="94"/>
    </row>
    <row r="8" spans="1:8">
      <c r="A8" s="3"/>
      <c r="B8" s="3"/>
      <c r="C8" s="3"/>
      <c r="D8" s="3"/>
      <c r="E8" s="4"/>
      <c r="F8" s="4"/>
    </row>
    <row r="9" spans="1:8" ht="45.75" customHeight="1">
      <c r="A9" s="230" t="s">
        <v>68</v>
      </c>
      <c r="B9" s="230"/>
      <c r="C9" s="230"/>
      <c r="D9" s="230"/>
      <c r="E9" s="230"/>
      <c r="F9" s="94"/>
    </row>
    <row r="10" spans="1:8" ht="15.75" thickBot="1">
      <c r="A10" s="5"/>
      <c r="B10" s="5"/>
      <c r="C10" s="5"/>
      <c r="D10" s="5"/>
      <c r="E10" s="6"/>
      <c r="F10" s="6"/>
      <c r="H10">
        <v>273.7</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1313.7600000000002</v>
      </c>
      <c r="F12" s="38"/>
    </row>
    <row r="13" spans="1:8" ht="48">
      <c r="A13" s="174" t="s">
        <v>128</v>
      </c>
      <c r="B13" s="12" t="s">
        <v>114</v>
      </c>
      <c r="C13" s="11" t="s">
        <v>8</v>
      </c>
      <c r="D13" s="15">
        <v>0.52</v>
      </c>
      <c r="E13" s="175">
        <f t="shared" ref="E13:E23" si="0">D13*12*$H$10</f>
        <v>1707.8879999999999</v>
      </c>
      <c r="F13" s="38"/>
    </row>
    <row r="14" spans="1:8" ht="51">
      <c r="A14" s="14" t="s">
        <v>9</v>
      </c>
      <c r="B14" s="11" t="s">
        <v>107</v>
      </c>
      <c r="C14" s="11" t="s">
        <v>10</v>
      </c>
      <c r="D14" s="12">
        <v>1.47</v>
      </c>
      <c r="E14" s="175">
        <f t="shared" si="0"/>
        <v>4828.0680000000002</v>
      </c>
      <c r="F14" s="39"/>
      <c r="G14" s="116"/>
    </row>
    <row r="15" spans="1:8" ht="51">
      <c r="A15" s="14" t="s">
        <v>34</v>
      </c>
      <c r="B15" s="11" t="s">
        <v>14</v>
      </c>
      <c r="C15" s="11" t="s">
        <v>8</v>
      </c>
      <c r="D15" s="12">
        <v>0.6</v>
      </c>
      <c r="E15" s="175">
        <f t="shared" si="0"/>
        <v>1970.6399999999996</v>
      </c>
      <c r="F15" s="39"/>
    </row>
    <row r="16" spans="1:8" ht="51">
      <c r="A16" s="14" t="s">
        <v>11</v>
      </c>
      <c r="B16" s="11" t="s">
        <v>107</v>
      </c>
      <c r="C16" s="11" t="s">
        <v>12</v>
      </c>
      <c r="D16" s="12">
        <v>0.77</v>
      </c>
      <c r="E16" s="175">
        <v>2585.85</v>
      </c>
      <c r="F16" s="39">
        <f>D16*12*H10</f>
        <v>2528.9879999999998</v>
      </c>
      <c r="G16" s="116">
        <f>E16-F16</f>
        <v>56.86200000000008</v>
      </c>
    </row>
    <row r="17" spans="1:7" ht="25.5">
      <c r="A17" s="14" t="s">
        <v>13</v>
      </c>
      <c r="B17" s="11" t="s">
        <v>14</v>
      </c>
      <c r="C17" s="11" t="s">
        <v>8</v>
      </c>
      <c r="D17" s="11">
        <v>9.8699999999999992</v>
      </c>
      <c r="E17" s="175">
        <f t="shared" si="0"/>
        <v>32417.027999999998</v>
      </c>
      <c r="F17" s="39"/>
    </row>
    <row r="18" spans="1:7">
      <c r="A18" s="14" t="s">
        <v>29</v>
      </c>
      <c r="B18" s="11" t="s">
        <v>14</v>
      </c>
      <c r="C18" s="11" t="s">
        <v>8</v>
      </c>
      <c r="D18" s="12">
        <v>3.18</v>
      </c>
      <c r="E18" s="175">
        <f t="shared" si="0"/>
        <v>10444.392</v>
      </c>
      <c r="F18" s="39"/>
    </row>
    <row r="19" spans="1:7">
      <c r="A19" s="14" t="s">
        <v>33</v>
      </c>
      <c r="B19" s="11" t="s">
        <v>107</v>
      </c>
      <c r="C19" s="11" t="s">
        <v>8</v>
      </c>
      <c r="D19" s="12">
        <v>0.49</v>
      </c>
      <c r="E19" s="175">
        <f t="shared" si="0"/>
        <v>1609.356</v>
      </c>
      <c r="F19" s="39"/>
      <c r="G19" s="116"/>
    </row>
    <row r="20" spans="1:7" ht="25.5">
      <c r="A20" s="14" t="s">
        <v>15</v>
      </c>
      <c r="B20" s="11" t="s">
        <v>16</v>
      </c>
      <c r="C20" s="11" t="s">
        <v>8</v>
      </c>
      <c r="D20" s="12">
        <v>0.98</v>
      </c>
      <c r="E20" s="175">
        <f t="shared" si="0"/>
        <v>3218.712</v>
      </c>
      <c r="F20" s="39"/>
    </row>
    <row r="21" spans="1:7" ht="25.5">
      <c r="A21" s="14" t="s">
        <v>65</v>
      </c>
      <c r="B21" s="11" t="s">
        <v>16</v>
      </c>
      <c r="C21" s="11" t="s">
        <v>8</v>
      </c>
      <c r="D21" s="83">
        <v>0.61</v>
      </c>
      <c r="E21" s="175">
        <f t="shared" si="0"/>
        <v>2003.4839999999999</v>
      </c>
      <c r="F21" s="39"/>
    </row>
    <row r="22" spans="1:7" ht="25.5">
      <c r="A22" s="14" t="s">
        <v>18</v>
      </c>
      <c r="B22" s="11" t="s">
        <v>16</v>
      </c>
      <c r="C22" s="11" t="s">
        <v>8</v>
      </c>
      <c r="D22" s="11">
        <v>0.35</v>
      </c>
      <c r="E22" s="175">
        <f t="shared" si="0"/>
        <v>1149.5399999999997</v>
      </c>
      <c r="F22" s="39"/>
      <c r="G22" s="116"/>
    </row>
    <row r="23" spans="1:7" ht="25.5">
      <c r="A23" s="14" t="s">
        <v>19</v>
      </c>
      <c r="B23" s="11" t="s">
        <v>14</v>
      </c>
      <c r="C23" s="11" t="s">
        <v>8</v>
      </c>
      <c r="D23" s="11">
        <v>1.61</v>
      </c>
      <c r="E23" s="175">
        <f t="shared" si="0"/>
        <v>5287.884</v>
      </c>
      <c r="F23" s="39"/>
      <c r="G23" s="116"/>
    </row>
    <row r="24" spans="1:7" ht="19.5" thickBot="1">
      <c r="A24" s="16" t="s">
        <v>32</v>
      </c>
      <c r="B24" s="17"/>
      <c r="C24" s="17"/>
      <c r="D24" s="84"/>
      <c r="E24" s="115">
        <f>SUM(E12:E23)</f>
        <v>68536.601999999999</v>
      </c>
      <c r="F24" s="40"/>
      <c r="G24" s="116"/>
    </row>
    <row r="25" spans="1:7">
      <c r="A25" s="5"/>
      <c r="B25" s="5"/>
      <c r="C25" s="5"/>
      <c r="D25" s="5"/>
      <c r="E25" s="6"/>
      <c r="F25" s="6"/>
    </row>
    <row r="26" spans="1:7" ht="32.25" customHeight="1">
      <c r="A26" s="230" t="s">
        <v>331</v>
      </c>
      <c r="B26" s="230"/>
      <c r="C26" s="230"/>
      <c r="D26" s="230"/>
      <c r="E26" s="230"/>
      <c r="F26" s="94"/>
    </row>
    <row r="27" spans="1:7">
      <c r="A27" s="138"/>
      <c r="B27" s="138"/>
      <c r="C27" s="138"/>
      <c r="D27" s="138"/>
      <c r="E27" s="139"/>
      <c r="F27" s="6"/>
    </row>
    <row r="28" spans="1:7" ht="32.25" customHeight="1">
      <c r="A28" s="230" t="s">
        <v>332</v>
      </c>
      <c r="B28" s="230"/>
      <c r="C28" s="230"/>
      <c r="D28" s="230"/>
      <c r="E28" s="230"/>
      <c r="F28" s="94"/>
    </row>
    <row r="29" spans="1:7">
      <c r="A29" s="5"/>
      <c r="B29" s="5"/>
      <c r="C29" s="5"/>
      <c r="D29" s="5"/>
      <c r="E29" s="6"/>
      <c r="F29" s="6"/>
    </row>
    <row r="30" spans="1:7" ht="30" customHeight="1">
      <c r="A30" s="230" t="s">
        <v>99</v>
      </c>
      <c r="B30" s="230"/>
      <c r="C30" s="230"/>
      <c r="D30" s="230"/>
      <c r="E30" s="230"/>
      <c r="F30" s="95"/>
    </row>
    <row r="31" spans="1:7">
      <c r="A31" s="135"/>
      <c r="B31" s="135"/>
      <c r="C31" s="135"/>
      <c r="D31" s="135"/>
      <c r="E31" s="135"/>
      <c r="F31" s="6"/>
    </row>
    <row r="32" spans="1:7" ht="28.5" customHeight="1">
      <c r="A32" s="230" t="s">
        <v>21</v>
      </c>
      <c r="B32" s="230"/>
      <c r="C32" s="230"/>
      <c r="D32" s="230"/>
      <c r="E32" s="230"/>
      <c r="F32" s="94"/>
    </row>
    <row r="33" spans="1:6">
      <c r="A33" s="5"/>
      <c r="B33" s="5"/>
      <c r="C33" s="5"/>
      <c r="D33" s="5"/>
      <c r="E33" s="6"/>
      <c r="F33" s="6"/>
    </row>
    <row r="34" spans="1:6">
      <c r="A34" s="5"/>
      <c r="B34" s="5"/>
      <c r="C34" s="5"/>
      <c r="D34" s="5"/>
      <c r="E34" s="6"/>
      <c r="F34" s="6"/>
    </row>
    <row r="35" spans="1:6">
      <c r="A35" s="236" t="s">
        <v>22</v>
      </c>
      <c r="B35" s="236"/>
      <c r="C35" s="236"/>
      <c r="D35" s="236"/>
      <c r="E35" s="236"/>
      <c r="F35" s="9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73" spans="1:1">
      <c r="A73"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39.xml><?xml version="1.0" encoding="utf-8"?>
<worksheet xmlns="http://schemas.openxmlformats.org/spreadsheetml/2006/main" xmlns:r="http://schemas.openxmlformats.org/officeDocument/2006/relationships">
  <dimension ref="A1:H65"/>
  <sheetViews>
    <sheetView workbookViewId="0">
      <selection activeCell="A31" sqref="A31:E3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85546875" style="20" customWidth="1"/>
    <col min="8" max="8" width="9.140625" customWidth="1"/>
  </cols>
  <sheetData>
    <row r="1" spans="1:8" ht="15.75">
      <c r="A1" s="231" t="s">
        <v>0</v>
      </c>
      <c r="B1" s="231"/>
      <c r="C1" s="231"/>
      <c r="D1" s="231"/>
      <c r="E1" s="231"/>
      <c r="F1" s="85"/>
    </row>
    <row r="2" spans="1:8" ht="36" customHeight="1">
      <c r="A2" s="232" t="s">
        <v>1</v>
      </c>
      <c r="B2" s="232"/>
      <c r="C2" s="232"/>
      <c r="D2" s="232"/>
      <c r="E2" s="232"/>
      <c r="F2" s="86"/>
    </row>
    <row r="3" spans="1:8">
      <c r="A3" s="1"/>
      <c r="B3" s="1"/>
      <c r="C3" s="1"/>
      <c r="D3" s="1"/>
      <c r="E3" s="2"/>
      <c r="F3" s="2"/>
    </row>
    <row r="4" spans="1:8" ht="15" customHeight="1">
      <c r="A4" s="88" t="s">
        <v>2</v>
      </c>
      <c r="B4" s="1"/>
      <c r="C4" s="1"/>
      <c r="D4" s="233" t="s">
        <v>220</v>
      </c>
      <c r="E4" s="233"/>
      <c r="F4" s="87"/>
    </row>
    <row r="5" spans="1:8">
      <c r="A5" s="1"/>
      <c r="B5" s="1"/>
      <c r="C5" s="1"/>
      <c r="D5" s="1"/>
      <c r="E5" s="2"/>
      <c r="F5" s="2"/>
    </row>
    <row r="6" spans="1:8">
      <c r="A6" s="1"/>
      <c r="B6" s="1"/>
      <c r="C6" s="1"/>
      <c r="D6" s="1"/>
      <c r="E6" s="2"/>
      <c r="F6" s="2"/>
    </row>
    <row r="7" spans="1:8" ht="92.25" customHeight="1">
      <c r="A7" s="230" t="s">
        <v>174</v>
      </c>
      <c r="B7" s="230"/>
      <c r="C7" s="230"/>
      <c r="D7" s="230"/>
      <c r="E7" s="230"/>
      <c r="F7" s="88"/>
    </row>
    <row r="8" spans="1:8">
      <c r="A8" s="3"/>
      <c r="B8" s="3"/>
      <c r="C8" s="3"/>
      <c r="D8" s="3"/>
      <c r="E8" s="4"/>
      <c r="F8" s="4"/>
    </row>
    <row r="9" spans="1:8" ht="45.75" customHeight="1">
      <c r="A9" s="230" t="s">
        <v>67</v>
      </c>
      <c r="B9" s="230"/>
      <c r="C9" s="230"/>
      <c r="D9" s="230"/>
      <c r="E9" s="230"/>
      <c r="F9" s="88"/>
    </row>
    <row r="10" spans="1:8" ht="15.75" thickBot="1">
      <c r="A10" s="5"/>
      <c r="B10" s="5"/>
      <c r="C10" s="5"/>
      <c r="D10" s="5"/>
      <c r="E10" s="6"/>
      <c r="F10" s="6"/>
      <c r="H10">
        <v>272.10000000000002</v>
      </c>
    </row>
    <row r="11" spans="1:8" ht="84.75" customHeight="1">
      <c r="A11" s="7" t="s">
        <v>3</v>
      </c>
      <c r="B11" s="8" t="s">
        <v>4</v>
      </c>
      <c r="C11" s="8" t="s">
        <v>5</v>
      </c>
      <c r="D11" s="9" t="s">
        <v>6</v>
      </c>
      <c r="E11" s="10" t="s">
        <v>7</v>
      </c>
      <c r="F11" s="38"/>
    </row>
    <row r="12" spans="1:8" ht="51">
      <c r="A12" s="14" t="s">
        <v>9</v>
      </c>
      <c r="B12" s="11" t="s">
        <v>107</v>
      </c>
      <c r="C12" s="11" t="s">
        <v>10</v>
      </c>
      <c r="D12" s="12">
        <v>0.6</v>
      </c>
      <c r="E12" s="13">
        <f>D12*12*H10</f>
        <v>1959.12</v>
      </c>
      <c r="F12" s="39"/>
      <c r="G12" s="116"/>
    </row>
    <row r="13" spans="1:8" ht="38.25">
      <c r="A13" s="14" t="s">
        <v>119</v>
      </c>
      <c r="B13" s="11" t="s">
        <v>14</v>
      </c>
      <c r="C13" s="11" t="s">
        <v>8</v>
      </c>
      <c r="D13" s="12">
        <v>0.6</v>
      </c>
      <c r="E13" s="13">
        <f t="shared" ref="E13:E21" si="0">D13*$H$10*12</f>
        <v>1959.1200000000003</v>
      </c>
      <c r="F13" s="39"/>
    </row>
    <row r="14" spans="1:8" ht="51">
      <c r="A14" s="14" t="s">
        <v>11</v>
      </c>
      <c r="B14" s="11" t="s">
        <v>107</v>
      </c>
      <c r="C14" s="11" t="s">
        <v>12</v>
      </c>
      <c r="D14" s="12">
        <v>0.75</v>
      </c>
      <c r="E14" s="13">
        <v>2509.19</v>
      </c>
      <c r="F14" s="39">
        <f>D14*12*H10</f>
        <v>2448.9</v>
      </c>
      <c r="G14" s="116">
        <f>E14-F14</f>
        <v>60.289999999999964</v>
      </c>
    </row>
    <row r="15" spans="1:8" ht="29.25" customHeight="1">
      <c r="A15" s="14" t="s">
        <v>13</v>
      </c>
      <c r="B15" s="11" t="s">
        <v>14</v>
      </c>
      <c r="C15" s="11" t="s">
        <v>8</v>
      </c>
      <c r="D15" s="11">
        <v>6.68</v>
      </c>
      <c r="E15" s="13">
        <f t="shared" si="0"/>
        <v>21811.536</v>
      </c>
      <c r="F15" s="39"/>
    </row>
    <row r="16" spans="1:8">
      <c r="A16" s="14" t="s">
        <v>29</v>
      </c>
      <c r="B16" s="11" t="s">
        <v>14</v>
      </c>
      <c r="C16" s="11" t="s">
        <v>8</v>
      </c>
      <c r="D16" s="12">
        <v>2.48</v>
      </c>
      <c r="E16" s="13">
        <f t="shared" si="0"/>
        <v>8097.6960000000017</v>
      </c>
      <c r="F16" s="39"/>
    </row>
    <row r="17" spans="1:7">
      <c r="A17" s="14" t="s">
        <v>33</v>
      </c>
      <c r="B17" s="11" t="s">
        <v>107</v>
      </c>
      <c r="C17" s="11" t="s">
        <v>8</v>
      </c>
      <c r="D17" s="12">
        <v>0.49</v>
      </c>
      <c r="E17" s="13">
        <f t="shared" si="0"/>
        <v>1599.9480000000001</v>
      </c>
      <c r="F17" s="39"/>
    </row>
    <row r="18" spans="1:7" ht="25.5">
      <c r="A18" s="14" t="s">
        <v>15</v>
      </c>
      <c r="B18" s="11" t="s">
        <v>16</v>
      </c>
      <c r="C18" s="11" t="s">
        <v>8</v>
      </c>
      <c r="D18" s="12">
        <v>0.98</v>
      </c>
      <c r="E18" s="13">
        <f t="shared" si="0"/>
        <v>3199.8960000000002</v>
      </c>
      <c r="F18" s="39"/>
    </row>
    <row r="19" spans="1:7" ht="25.5" customHeight="1">
      <c r="A19" s="14" t="s">
        <v>62</v>
      </c>
      <c r="B19" s="11" t="s">
        <v>16</v>
      </c>
      <c r="C19" s="11" t="s">
        <v>8</v>
      </c>
      <c r="D19" s="83">
        <v>1.69</v>
      </c>
      <c r="E19" s="13">
        <f t="shared" si="0"/>
        <v>5518.1880000000001</v>
      </c>
      <c r="F19" s="39"/>
      <c r="G19" s="116"/>
    </row>
    <row r="20" spans="1:7" ht="25.5">
      <c r="A20" s="14" t="s">
        <v>18</v>
      </c>
      <c r="B20" s="11" t="s">
        <v>16</v>
      </c>
      <c r="C20" s="11" t="s">
        <v>8</v>
      </c>
      <c r="D20" s="11">
        <v>0.35</v>
      </c>
      <c r="E20" s="13">
        <f t="shared" si="0"/>
        <v>1142.82</v>
      </c>
      <c r="F20" s="39"/>
    </row>
    <row r="21" spans="1:7" ht="25.5">
      <c r="A21" s="14" t="s">
        <v>19</v>
      </c>
      <c r="B21" s="11" t="s">
        <v>14</v>
      </c>
      <c r="C21" s="11" t="s">
        <v>8</v>
      </c>
      <c r="D21" s="11">
        <v>1.61</v>
      </c>
      <c r="E21" s="13">
        <f t="shared" si="0"/>
        <v>5256.9720000000007</v>
      </c>
      <c r="F21" s="39"/>
      <c r="G21" s="116"/>
    </row>
    <row r="22" spans="1:7" ht="25.5">
      <c r="A22" s="21" t="s">
        <v>133</v>
      </c>
      <c r="B22" s="22"/>
      <c r="C22" s="22" t="s">
        <v>124</v>
      </c>
      <c r="D22" s="22"/>
      <c r="E22" s="23">
        <v>4400</v>
      </c>
      <c r="F22" s="39"/>
      <c r="G22" s="116"/>
    </row>
    <row r="23" spans="1:7" ht="19.5" thickBot="1">
      <c r="A23" s="16" t="s">
        <v>32</v>
      </c>
      <c r="B23" s="17"/>
      <c r="C23" s="17"/>
      <c r="D23" s="84"/>
      <c r="E23" s="115">
        <f>SUM(E12:E22)</f>
        <v>57454.486000000004</v>
      </c>
      <c r="F23" s="40"/>
      <c r="G23" s="116"/>
    </row>
    <row r="24" spans="1:7">
      <c r="A24" s="5"/>
      <c r="B24" s="5"/>
      <c r="C24" s="5"/>
      <c r="D24" s="5"/>
      <c r="E24" s="6"/>
      <c r="F24" s="6"/>
    </row>
    <row r="25" spans="1:7" ht="33.75" customHeight="1">
      <c r="A25" s="230" t="s">
        <v>333</v>
      </c>
      <c r="B25" s="230"/>
      <c r="C25" s="230"/>
      <c r="D25" s="230"/>
      <c r="E25" s="230"/>
      <c r="F25" s="88"/>
    </row>
    <row r="26" spans="1:7">
      <c r="A26" s="138"/>
      <c r="B26" s="138"/>
      <c r="C26" s="138"/>
      <c r="D26" s="138"/>
      <c r="E26" s="139"/>
      <c r="F26" s="6"/>
    </row>
    <row r="27" spans="1:7" ht="32.25" customHeight="1">
      <c r="A27" s="230" t="s">
        <v>334</v>
      </c>
      <c r="B27" s="230"/>
      <c r="C27" s="230"/>
      <c r="D27" s="230"/>
      <c r="E27" s="230"/>
      <c r="F27" s="88"/>
    </row>
    <row r="28" spans="1:7">
      <c r="A28" s="5"/>
      <c r="B28" s="5"/>
      <c r="C28" s="5"/>
      <c r="D28" s="5"/>
      <c r="E28" s="6"/>
      <c r="F28" s="6"/>
    </row>
    <row r="29" spans="1:7" ht="31.5" customHeight="1">
      <c r="A29" s="230" t="s">
        <v>99</v>
      </c>
      <c r="B29" s="230"/>
      <c r="C29" s="230"/>
      <c r="D29" s="230"/>
      <c r="E29" s="230"/>
      <c r="F29" s="89"/>
    </row>
    <row r="30" spans="1:7">
      <c r="A30" s="135"/>
      <c r="B30" s="135"/>
      <c r="C30" s="135"/>
      <c r="D30" s="135"/>
      <c r="E30" s="135"/>
      <c r="F30" s="6"/>
    </row>
    <row r="31" spans="1:7" ht="28.5" customHeight="1">
      <c r="A31" s="230" t="s">
        <v>21</v>
      </c>
      <c r="B31" s="230"/>
      <c r="C31" s="230"/>
      <c r="D31" s="230"/>
      <c r="E31" s="230"/>
      <c r="F31" s="88"/>
    </row>
    <row r="32" spans="1:7">
      <c r="A32" s="5"/>
      <c r="B32" s="5"/>
      <c r="C32" s="5"/>
      <c r="D32" s="5"/>
      <c r="E32" s="6"/>
      <c r="F32" s="6"/>
    </row>
    <row r="33" spans="1:6">
      <c r="A33" s="5"/>
      <c r="B33" s="5"/>
      <c r="C33" s="5"/>
      <c r="D33" s="5"/>
      <c r="E33" s="6"/>
      <c r="F33" s="6"/>
    </row>
    <row r="34" spans="1:6">
      <c r="A34" s="236" t="s">
        <v>22</v>
      </c>
      <c r="B34" s="236"/>
      <c r="C34" s="236"/>
      <c r="D34" s="236"/>
      <c r="E34" s="236"/>
      <c r="F34" s="90"/>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row r="65" spans="1:1">
      <c r="A65" t="s">
        <v>105</v>
      </c>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4.xml><?xml version="1.0" encoding="utf-8"?>
<worksheet xmlns="http://schemas.openxmlformats.org/spreadsheetml/2006/main" xmlns:r="http://schemas.openxmlformats.org/officeDocument/2006/relationships">
  <dimension ref="A1:H50"/>
  <sheetViews>
    <sheetView workbookViewId="0">
      <selection activeCell="A35" sqref="A35:E35"/>
    </sheetView>
  </sheetViews>
  <sheetFormatPr defaultRowHeight="15"/>
  <cols>
    <col min="1" max="1" width="29.5703125" customWidth="1"/>
    <col min="2" max="2" width="15.710937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ht="15" customHeight="1">
      <c r="A4" s="25" t="s">
        <v>2</v>
      </c>
      <c r="B4" s="1"/>
      <c r="C4" s="1"/>
      <c r="D4" s="233" t="s">
        <v>220</v>
      </c>
      <c r="E4" s="233"/>
    </row>
    <row r="5" spans="1:7">
      <c r="A5" s="1"/>
      <c r="B5" s="1"/>
      <c r="C5" s="1"/>
      <c r="D5" s="1"/>
      <c r="E5" s="2"/>
    </row>
    <row r="6" spans="1:7">
      <c r="A6" s="1"/>
      <c r="B6" s="1"/>
      <c r="C6" s="1"/>
      <c r="D6" s="1"/>
      <c r="E6" s="2"/>
    </row>
    <row r="7" spans="1:7" ht="95.25" customHeight="1">
      <c r="A7" s="230" t="s">
        <v>248</v>
      </c>
      <c r="B7" s="230"/>
      <c r="C7" s="230"/>
      <c r="D7" s="230"/>
      <c r="E7" s="230"/>
    </row>
    <row r="8" spans="1:7">
      <c r="A8" s="3"/>
      <c r="B8" s="3"/>
      <c r="C8" s="3"/>
      <c r="D8" s="3"/>
      <c r="E8" s="4"/>
    </row>
    <row r="9" spans="1:7" ht="45.75" customHeight="1">
      <c r="A9" s="230" t="s">
        <v>31</v>
      </c>
      <c r="B9" s="230"/>
      <c r="C9" s="230"/>
      <c r="D9" s="230"/>
      <c r="E9" s="230"/>
    </row>
    <row r="10" spans="1:7" ht="15.75" thickBot="1">
      <c r="A10" s="5"/>
      <c r="B10" s="5"/>
      <c r="C10" s="5"/>
      <c r="D10" s="5"/>
      <c r="E10" s="6"/>
      <c r="G10">
        <v>586.6</v>
      </c>
    </row>
    <row r="11" spans="1:7" ht="91.5" customHeight="1">
      <c r="A11" s="7" t="s">
        <v>3</v>
      </c>
      <c r="B11" s="8" t="s">
        <v>4</v>
      </c>
      <c r="C11" s="8" t="s">
        <v>5</v>
      </c>
      <c r="D11" s="9" t="s">
        <v>6</v>
      </c>
      <c r="E11" s="10" t="s">
        <v>7</v>
      </c>
    </row>
    <row r="12" spans="1:7" ht="48">
      <c r="A12" s="174" t="s">
        <v>113</v>
      </c>
      <c r="B12" s="12" t="s">
        <v>114</v>
      </c>
      <c r="C12" s="11" t="s">
        <v>8</v>
      </c>
      <c r="D12" s="15">
        <v>0.4</v>
      </c>
      <c r="E12" s="175">
        <f>D12*12*$G$10</f>
        <v>2815.6800000000007</v>
      </c>
    </row>
    <row r="13" spans="1:7" ht="48">
      <c r="A13" s="174" t="s">
        <v>128</v>
      </c>
      <c r="B13" s="12" t="s">
        <v>114</v>
      </c>
      <c r="C13" s="11" t="s">
        <v>8</v>
      </c>
      <c r="D13" s="15">
        <v>0.52</v>
      </c>
      <c r="E13" s="175">
        <f t="shared" ref="E13:E24" si="0">D13*12*$G$10</f>
        <v>3660.3840000000005</v>
      </c>
    </row>
    <row r="14" spans="1:7" ht="51">
      <c r="A14" s="14" t="s">
        <v>9</v>
      </c>
      <c r="B14" s="11" t="s">
        <v>107</v>
      </c>
      <c r="C14" s="11" t="s">
        <v>10</v>
      </c>
      <c r="D14" s="12">
        <v>0.51</v>
      </c>
      <c r="E14" s="175">
        <f t="shared" si="0"/>
        <v>3589.9920000000002</v>
      </c>
    </row>
    <row r="15" spans="1:7" ht="51">
      <c r="A15" s="14" t="s">
        <v>34</v>
      </c>
      <c r="B15" s="11" t="s">
        <v>14</v>
      </c>
      <c r="C15" s="11" t="s">
        <v>8</v>
      </c>
      <c r="D15" s="12">
        <v>0.6</v>
      </c>
      <c r="E15" s="175">
        <f t="shared" si="0"/>
        <v>4223.5199999999995</v>
      </c>
    </row>
    <row r="16" spans="1:7" ht="51">
      <c r="A16" s="14" t="s">
        <v>11</v>
      </c>
      <c r="B16" s="11" t="s">
        <v>107</v>
      </c>
      <c r="C16" s="11" t="s">
        <v>12</v>
      </c>
      <c r="D16" s="12">
        <v>0.71</v>
      </c>
      <c r="E16" s="175">
        <v>5133.04</v>
      </c>
      <c r="F16">
        <f>D16*12*G10</f>
        <v>4997.8320000000003</v>
      </c>
      <c r="G16" s="116">
        <f>E16-F16</f>
        <v>135.20799999999963</v>
      </c>
    </row>
    <row r="17" spans="1:8" ht="30" customHeight="1">
      <c r="A17" s="14" t="s">
        <v>13</v>
      </c>
      <c r="B17" s="11" t="s">
        <v>107</v>
      </c>
      <c r="C17" s="11" t="s">
        <v>8</v>
      </c>
      <c r="D17" s="11">
        <v>7.28</v>
      </c>
      <c r="E17" s="175">
        <f t="shared" si="0"/>
        <v>51245.376000000004</v>
      </c>
    </row>
    <row r="18" spans="1:8" ht="27" customHeight="1">
      <c r="A18" s="14" t="s">
        <v>35</v>
      </c>
      <c r="B18" s="11" t="s">
        <v>107</v>
      </c>
      <c r="C18" s="11" t="s">
        <v>8</v>
      </c>
      <c r="D18" s="11">
        <v>0.97</v>
      </c>
      <c r="E18" s="175">
        <f t="shared" si="0"/>
        <v>6828.0240000000003</v>
      </c>
    </row>
    <row r="19" spans="1:8">
      <c r="A19" s="14" t="s">
        <v>29</v>
      </c>
      <c r="B19" s="11" t="s">
        <v>14</v>
      </c>
      <c r="C19" s="11" t="s">
        <v>8</v>
      </c>
      <c r="D19" s="12">
        <v>3.18</v>
      </c>
      <c r="E19" s="175">
        <f t="shared" si="0"/>
        <v>22384.656000000003</v>
      </c>
    </row>
    <row r="20" spans="1:8">
      <c r="A20" s="14" t="s">
        <v>33</v>
      </c>
      <c r="B20" s="11" t="s">
        <v>107</v>
      </c>
      <c r="C20" s="11" t="s">
        <v>8</v>
      </c>
      <c r="D20" s="12">
        <v>0.3</v>
      </c>
      <c r="E20" s="175">
        <f t="shared" si="0"/>
        <v>2111.7599999999998</v>
      </c>
    </row>
    <row r="21" spans="1:8" ht="25.5">
      <c r="A21" s="14" t="s">
        <v>15</v>
      </c>
      <c r="B21" s="11" t="s">
        <v>16</v>
      </c>
      <c r="C21" s="11" t="s">
        <v>8</v>
      </c>
      <c r="D21" s="12">
        <v>0.98</v>
      </c>
      <c r="E21" s="175">
        <f t="shared" si="0"/>
        <v>6898.4160000000002</v>
      </c>
    </row>
    <row r="22" spans="1:8" ht="25.5">
      <c r="A22" s="14" t="s">
        <v>17</v>
      </c>
      <c r="B22" s="11" t="s">
        <v>16</v>
      </c>
      <c r="C22" s="11" t="s">
        <v>8</v>
      </c>
      <c r="D22" s="15">
        <v>0.61</v>
      </c>
      <c r="E22" s="175">
        <f t="shared" si="0"/>
        <v>4293.9120000000003</v>
      </c>
    </row>
    <row r="23" spans="1:8" ht="25.5">
      <c r="A23" s="14" t="s">
        <v>18</v>
      </c>
      <c r="B23" s="11" t="s">
        <v>16</v>
      </c>
      <c r="C23" s="11" t="s">
        <v>8</v>
      </c>
      <c r="D23" s="11">
        <v>0.35</v>
      </c>
      <c r="E23" s="175">
        <f t="shared" si="0"/>
        <v>2463.7199999999998</v>
      </c>
    </row>
    <row r="24" spans="1:8" ht="25.5">
      <c r="A24" s="14" t="s">
        <v>19</v>
      </c>
      <c r="B24" s="11" t="s">
        <v>14</v>
      </c>
      <c r="C24" s="11" t="s">
        <v>8</v>
      </c>
      <c r="D24" s="11">
        <v>1.33</v>
      </c>
      <c r="E24" s="175">
        <f t="shared" si="0"/>
        <v>9362.1360000000004</v>
      </c>
      <c r="H24" s="116"/>
    </row>
    <row r="25" spans="1:8">
      <c r="A25" s="21" t="s">
        <v>251</v>
      </c>
      <c r="B25" s="22"/>
      <c r="C25" s="11" t="s">
        <v>124</v>
      </c>
      <c r="D25" s="22"/>
      <c r="E25" s="175">
        <v>5122.37</v>
      </c>
      <c r="H25" s="116"/>
    </row>
    <row r="26" spans="1:8">
      <c r="A26" s="21" t="s">
        <v>252</v>
      </c>
      <c r="B26" s="22"/>
      <c r="C26" s="11" t="s">
        <v>124</v>
      </c>
      <c r="D26" s="22"/>
      <c r="E26" s="175">
        <v>2200</v>
      </c>
      <c r="H26" s="116"/>
    </row>
    <row r="27" spans="1:8">
      <c r="A27" s="21" t="s">
        <v>249</v>
      </c>
      <c r="B27" s="22"/>
      <c r="C27" s="11" t="s">
        <v>124</v>
      </c>
      <c r="D27" s="22"/>
      <c r="E27" s="175">
        <v>28473</v>
      </c>
      <c r="H27" s="116"/>
    </row>
    <row r="28" spans="1:8" ht="15.75" thickBot="1">
      <c r="A28" s="21" t="s">
        <v>250</v>
      </c>
      <c r="B28" s="22"/>
      <c r="C28" s="22" t="s">
        <v>124</v>
      </c>
      <c r="D28" s="22"/>
      <c r="E28" s="184">
        <v>44696</v>
      </c>
      <c r="H28" s="116"/>
    </row>
    <row r="29" spans="1:8" ht="19.5" thickBot="1">
      <c r="A29" s="223" t="s">
        <v>32</v>
      </c>
      <c r="B29" s="224"/>
      <c r="C29" s="224"/>
      <c r="D29" s="225"/>
      <c r="E29" s="226">
        <f>SUM(E12:E28)</f>
        <v>205501.98599999998</v>
      </c>
    </row>
    <row r="30" spans="1:8">
      <c r="A30" s="5"/>
      <c r="B30" s="5"/>
      <c r="C30" s="5"/>
      <c r="D30" s="5"/>
      <c r="E30" s="6"/>
    </row>
    <row r="31" spans="1:8" ht="32.25" customHeight="1">
      <c r="A31" s="230" t="s">
        <v>253</v>
      </c>
      <c r="B31" s="230"/>
      <c r="C31" s="230"/>
      <c r="D31" s="230"/>
      <c r="E31" s="230"/>
    </row>
    <row r="32" spans="1:8">
      <c r="A32" s="138"/>
      <c r="B32" s="138"/>
      <c r="C32" s="138"/>
      <c r="D32" s="138"/>
      <c r="E32" s="139"/>
    </row>
    <row r="33" spans="1:5" ht="33.75" customHeight="1">
      <c r="A33" s="230" t="s">
        <v>254</v>
      </c>
      <c r="B33" s="230"/>
      <c r="C33" s="230"/>
      <c r="D33" s="230"/>
      <c r="E33" s="230"/>
    </row>
    <row r="34" spans="1:5">
      <c r="A34" s="140"/>
      <c r="B34" s="140"/>
      <c r="C34" s="140"/>
      <c r="D34" s="140"/>
      <c r="E34" s="140"/>
    </row>
    <row r="35" spans="1:5" ht="32.25" customHeight="1">
      <c r="A35" s="230" t="s">
        <v>99</v>
      </c>
      <c r="B35" s="230"/>
      <c r="C35" s="230"/>
      <c r="D35" s="230"/>
      <c r="E35" s="230"/>
    </row>
    <row r="36" spans="1:5">
      <c r="A36" s="5"/>
      <c r="B36" s="5"/>
      <c r="C36" s="5"/>
      <c r="D36" s="5"/>
      <c r="E36" s="6"/>
    </row>
    <row r="37" spans="1:5">
      <c r="A37" s="235" t="s">
        <v>46</v>
      </c>
      <c r="B37" s="235"/>
      <c r="C37" s="235"/>
      <c r="D37" s="235"/>
      <c r="E37" s="235"/>
    </row>
    <row r="38" spans="1:5">
      <c r="A38" s="5"/>
      <c r="B38" s="5"/>
      <c r="C38" s="5"/>
      <c r="D38" s="5"/>
      <c r="E38" s="6"/>
    </row>
    <row r="39" spans="1:5" ht="28.5" customHeight="1">
      <c r="A39" s="230" t="s">
        <v>21</v>
      </c>
      <c r="B39" s="230"/>
      <c r="C39" s="230"/>
      <c r="D39" s="230"/>
      <c r="E39" s="230"/>
    </row>
    <row r="40" spans="1:5">
      <c r="A40" s="5"/>
      <c r="B40" s="5"/>
      <c r="C40" s="5"/>
      <c r="D40" s="5"/>
      <c r="E40" s="6"/>
    </row>
    <row r="41" spans="1:5">
      <c r="A41" s="5"/>
      <c r="B41" s="5"/>
      <c r="C41" s="5"/>
      <c r="D41" s="5"/>
      <c r="E41" s="6"/>
    </row>
    <row r="42" spans="1:5">
      <c r="A42" s="236" t="s">
        <v>22</v>
      </c>
      <c r="B42" s="236"/>
      <c r="C42" s="236"/>
      <c r="D42" s="236"/>
      <c r="E42" s="236"/>
    </row>
    <row r="43" spans="1:5">
      <c r="A43" s="5"/>
      <c r="B43" s="5"/>
      <c r="C43" s="5"/>
      <c r="D43" s="5"/>
      <c r="E43" s="6"/>
    </row>
    <row r="44" spans="1:5">
      <c r="A44" s="5" t="s">
        <v>23</v>
      </c>
      <c r="B44" s="5" t="s">
        <v>178</v>
      </c>
      <c r="C44" s="5"/>
      <c r="D44" s="5"/>
      <c r="E44" s="6" t="s">
        <v>25</v>
      </c>
    </row>
    <row r="45" spans="1:5">
      <c r="A45" s="5"/>
      <c r="B45" s="235" t="s">
        <v>179</v>
      </c>
      <c r="C45" s="235"/>
      <c r="D45" s="235"/>
      <c r="E45" s="6" t="s">
        <v>27</v>
      </c>
    </row>
    <row r="46" spans="1:5">
      <c r="A46" s="5"/>
      <c r="B46" s="5"/>
      <c r="C46" s="5"/>
      <c r="D46" s="5"/>
      <c r="E46" s="6"/>
    </row>
    <row r="47" spans="1:5">
      <c r="A47" s="5"/>
      <c r="B47" s="5"/>
      <c r="C47" s="5"/>
      <c r="D47" s="5"/>
      <c r="E47" s="6"/>
    </row>
    <row r="48" spans="1:5">
      <c r="A48" s="5" t="s">
        <v>28</v>
      </c>
      <c r="B48" s="5" t="s">
        <v>24</v>
      </c>
      <c r="C48" s="5"/>
      <c r="D48" s="5"/>
      <c r="E48" s="6" t="s">
        <v>25</v>
      </c>
    </row>
    <row r="49" spans="1:5">
      <c r="A49" s="5"/>
      <c r="B49" s="234" t="s">
        <v>26</v>
      </c>
      <c r="C49" s="234"/>
      <c r="D49" s="234"/>
      <c r="E49" s="6" t="s">
        <v>27</v>
      </c>
    </row>
    <row r="50" spans="1:5">
      <c r="A50" s="5"/>
      <c r="B50" s="5"/>
      <c r="C50" s="5"/>
      <c r="D50" s="5"/>
      <c r="E50" s="6"/>
    </row>
  </sheetData>
  <mergeCells count="13">
    <mergeCell ref="B49:D49"/>
    <mergeCell ref="A1:E1"/>
    <mergeCell ref="A2:E2"/>
    <mergeCell ref="D4:E4"/>
    <mergeCell ref="A7:E7"/>
    <mergeCell ref="A9:E9"/>
    <mergeCell ref="A31:E31"/>
    <mergeCell ref="A35:E35"/>
    <mergeCell ref="A37:E37"/>
    <mergeCell ref="A39:E39"/>
    <mergeCell ref="A42:E42"/>
    <mergeCell ref="B45:D45"/>
    <mergeCell ref="A33:E33"/>
  </mergeCells>
  <pageMargins left="0.24" right="0.21" top="0.18" bottom="0.32" header="0.16" footer="0.3"/>
  <pageSetup paperSize="9" orientation="portrait" r:id="rId1"/>
</worksheet>
</file>

<file path=xl/worksheets/sheet40.xml><?xml version="1.0" encoding="utf-8"?>
<worksheet xmlns="http://schemas.openxmlformats.org/spreadsheetml/2006/main" xmlns:r="http://schemas.openxmlformats.org/officeDocument/2006/relationships">
  <dimension ref="A1:H43"/>
  <sheetViews>
    <sheetView topLeftCell="A21" workbookViewId="0">
      <selection activeCell="G30" sqref="G30"/>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1"/>
    </row>
    <row r="2" spans="1:8" ht="36" customHeight="1">
      <c r="A2" s="232" t="s">
        <v>1</v>
      </c>
      <c r="B2" s="232"/>
      <c r="C2" s="232"/>
      <c r="D2" s="232"/>
      <c r="E2" s="232"/>
      <c r="F2" s="92"/>
    </row>
    <row r="3" spans="1:8">
      <c r="A3" s="1"/>
      <c r="B3" s="1"/>
      <c r="C3" s="1"/>
      <c r="D3" s="1"/>
      <c r="E3" s="2"/>
      <c r="F3" s="2"/>
    </row>
    <row r="4" spans="1:8" ht="15" customHeight="1">
      <c r="A4" s="94" t="s">
        <v>2</v>
      </c>
      <c r="B4" s="1"/>
      <c r="C4" s="1"/>
      <c r="D4" s="233" t="s">
        <v>220</v>
      </c>
      <c r="E4" s="233"/>
      <c r="F4" s="93"/>
    </row>
    <row r="5" spans="1:8">
      <c r="A5" s="1"/>
      <c r="B5" s="1"/>
      <c r="C5" s="1"/>
      <c r="D5" s="1"/>
      <c r="E5" s="2"/>
      <c r="F5" s="2"/>
    </row>
    <row r="6" spans="1:8">
      <c r="A6" s="1"/>
      <c r="B6" s="1"/>
      <c r="C6" s="1"/>
      <c r="D6" s="1"/>
      <c r="E6" s="2"/>
      <c r="F6" s="2"/>
    </row>
    <row r="7" spans="1:8" ht="93" customHeight="1">
      <c r="A7" s="230" t="s">
        <v>175</v>
      </c>
      <c r="B7" s="230"/>
      <c r="C7" s="230"/>
      <c r="D7" s="230"/>
      <c r="E7" s="230"/>
      <c r="F7" s="94"/>
    </row>
    <row r="8" spans="1:8">
      <c r="A8" s="3"/>
      <c r="B8" s="3"/>
      <c r="C8" s="3"/>
      <c r="D8" s="3"/>
      <c r="E8" s="4"/>
      <c r="F8" s="4"/>
    </row>
    <row r="9" spans="1:8" ht="45.75" customHeight="1">
      <c r="A9" s="230" t="s">
        <v>69</v>
      </c>
      <c r="B9" s="230"/>
      <c r="C9" s="230"/>
      <c r="D9" s="230"/>
      <c r="E9" s="230"/>
      <c r="F9" s="94"/>
    </row>
    <row r="10" spans="1:8" ht="15.75" thickBot="1">
      <c r="A10" s="5"/>
      <c r="B10" s="5"/>
      <c r="C10" s="5"/>
      <c r="D10" s="5"/>
      <c r="E10" s="6"/>
      <c r="F10" s="6"/>
      <c r="H10">
        <v>278.89999999999998</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1338.72</v>
      </c>
      <c r="F12" s="38"/>
    </row>
    <row r="13" spans="1:8" ht="48">
      <c r="A13" s="174" t="s">
        <v>128</v>
      </c>
      <c r="B13" s="12" t="s">
        <v>114</v>
      </c>
      <c r="C13" s="11" t="s">
        <v>8</v>
      </c>
      <c r="D13" s="15">
        <v>0.52</v>
      </c>
      <c r="E13" s="175">
        <f t="shared" ref="E13:E23" si="0">D13*12*$H$10</f>
        <v>1740.336</v>
      </c>
      <c r="F13" s="38"/>
    </row>
    <row r="14" spans="1:8" ht="38.25">
      <c r="A14" s="14" t="s">
        <v>118</v>
      </c>
      <c r="B14" s="11" t="s">
        <v>107</v>
      </c>
      <c r="C14" s="11" t="s">
        <v>10</v>
      </c>
      <c r="D14" s="12">
        <v>1.08</v>
      </c>
      <c r="E14" s="175">
        <f t="shared" si="0"/>
        <v>3614.5439999999999</v>
      </c>
      <c r="F14" s="39"/>
      <c r="G14" s="116"/>
    </row>
    <row r="15" spans="1:8" ht="38.25">
      <c r="A15" s="14" t="s">
        <v>119</v>
      </c>
      <c r="B15" s="11" t="s">
        <v>14</v>
      </c>
      <c r="C15" s="11" t="s">
        <v>8</v>
      </c>
      <c r="D15" s="12">
        <v>0.6</v>
      </c>
      <c r="E15" s="175">
        <f t="shared" si="0"/>
        <v>2008.0799999999997</v>
      </c>
      <c r="F15" s="39"/>
    </row>
    <row r="16" spans="1:8" ht="51">
      <c r="A16" s="14" t="s">
        <v>11</v>
      </c>
      <c r="B16" s="11" t="s">
        <v>107</v>
      </c>
      <c r="C16" s="11" t="s">
        <v>12</v>
      </c>
      <c r="D16" s="12">
        <v>0.76</v>
      </c>
      <c r="E16" s="175">
        <v>2585.9499999999998</v>
      </c>
      <c r="F16" s="39">
        <f>D16*12*H10</f>
        <v>2543.5680000000002</v>
      </c>
      <c r="G16" s="116">
        <f>E16-F16</f>
        <v>42.381999999999607</v>
      </c>
    </row>
    <row r="17" spans="1:7" ht="25.5">
      <c r="A17" s="14" t="s">
        <v>13</v>
      </c>
      <c r="B17" s="11" t="s">
        <v>14</v>
      </c>
      <c r="C17" s="11" t="s">
        <v>8</v>
      </c>
      <c r="D17" s="11">
        <v>4.01</v>
      </c>
      <c r="E17" s="175">
        <f t="shared" si="0"/>
        <v>13420.667999999998</v>
      </c>
      <c r="F17" s="39"/>
    </row>
    <row r="18" spans="1:7">
      <c r="A18" s="14" t="s">
        <v>29</v>
      </c>
      <c r="B18" s="11" t="s">
        <v>14</v>
      </c>
      <c r="C18" s="11" t="s">
        <v>8</v>
      </c>
      <c r="D18" s="12">
        <v>3.18</v>
      </c>
      <c r="E18" s="175">
        <f t="shared" si="0"/>
        <v>10642.824000000001</v>
      </c>
      <c r="F18" s="39"/>
    </row>
    <row r="19" spans="1:7">
      <c r="A19" s="14" t="s">
        <v>33</v>
      </c>
      <c r="B19" s="11" t="s">
        <v>107</v>
      </c>
      <c r="C19" s="11" t="s">
        <v>8</v>
      </c>
      <c r="D19" s="12">
        <v>0.49</v>
      </c>
      <c r="E19" s="175">
        <f t="shared" si="0"/>
        <v>1639.9319999999998</v>
      </c>
      <c r="F19" s="39"/>
    </row>
    <row r="20" spans="1:7" ht="25.5">
      <c r="A20" s="14" t="s">
        <v>15</v>
      </c>
      <c r="B20" s="11" t="s">
        <v>16</v>
      </c>
      <c r="C20" s="11" t="s">
        <v>8</v>
      </c>
      <c r="D20" s="12">
        <v>0.98</v>
      </c>
      <c r="E20" s="175">
        <f t="shared" si="0"/>
        <v>3279.8639999999996</v>
      </c>
      <c r="F20" s="39"/>
    </row>
    <row r="21" spans="1:7" ht="25.5">
      <c r="A21" s="14" t="s">
        <v>65</v>
      </c>
      <c r="B21" s="11" t="s">
        <v>16</v>
      </c>
      <c r="C21" s="11" t="s">
        <v>8</v>
      </c>
      <c r="D21" s="83">
        <v>0.61</v>
      </c>
      <c r="E21" s="175">
        <f t="shared" si="0"/>
        <v>2041.548</v>
      </c>
      <c r="F21" s="39"/>
    </row>
    <row r="22" spans="1:7" ht="25.5">
      <c r="A22" s="14" t="s">
        <v>18</v>
      </c>
      <c r="B22" s="11" t="s">
        <v>16</v>
      </c>
      <c r="C22" s="11" t="s">
        <v>8</v>
      </c>
      <c r="D22" s="11">
        <v>0.35</v>
      </c>
      <c r="E22" s="175">
        <f t="shared" si="0"/>
        <v>1171.3799999999997</v>
      </c>
      <c r="F22" s="39"/>
      <c r="G22" s="116"/>
    </row>
    <row r="23" spans="1:7" ht="25.5">
      <c r="A23" s="14" t="s">
        <v>19</v>
      </c>
      <c r="B23" s="11" t="s">
        <v>14</v>
      </c>
      <c r="C23" s="11" t="s">
        <v>8</v>
      </c>
      <c r="D23" s="11">
        <v>1.61</v>
      </c>
      <c r="E23" s="175">
        <f t="shared" si="0"/>
        <v>5388.348</v>
      </c>
      <c r="F23" s="39"/>
      <c r="G23" s="116"/>
    </row>
    <row r="24" spans="1:7" ht="19.5" thickBot="1">
      <c r="A24" s="16" t="s">
        <v>32</v>
      </c>
      <c r="B24" s="17"/>
      <c r="C24" s="17"/>
      <c r="D24" s="84"/>
      <c r="E24" s="115">
        <f>SUM(E12:E23)</f>
        <v>48872.194000000003</v>
      </c>
      <c r="F24" s="40"/>
      <c r="G24" s="116"/>
    </row>
    <row r="25" spans="1:7">
      <c r="A25" s="5"/>
      <c r="B25" s="5"/>
      <c r="C25" s="5"/>
      <c r="D25" s="5"/>
      <c r="E25" s="6"/>
      <c r="F25" s="6"/>
    </row>
    <row r="26" spans="1:7" ht="36.75" customHeight="1">
      <c r="A26" s="230" t="s">
        <v>335</v>
      </c>
      <c r="B26" s="230"/>
      <c r="C26" s="230"/>
      <c r="D26" s="230"/>
      <c r="E26" s="230"/>
      <c r="F26" s="94"/>
    </row>
    <row r="27" spans="1:7">
      <c r="A27" s="5"/>
      <c r="B27" s="5"/>
      <c r="C27" s="5"/>
      <c r="D27" s="5"/>
      <c r="E27" s="6"/>
      <c r="F27" s="6"/>
    </row>
    <row r="28" spans="1:7" ht="46.5" customHeight="1">
      <c r="A28" s="230" t="s">
        <v>336</v>
      </c>
      <c r="B28" s="230"/>
      <c r="C28" s="230"/>
      <c r="D28" s="230"/>
      <c r="E28" s="230"/>
      <c r="F28" s="94"/>
    </row>
    <row r="29" spans="1:7">
      <c r="A29" s="5"/>
      <c r="B29" s="5"/>
      <c r="C29" s="5"/>
      <c r="D29" s="5"/>
      <c r="E29" s="6"/>
      <c r="F29" s="6"/>
    </row>
    <row r="30" spans="1:7" ht="29.25" customHeight="1">
      <c r="A30" s="230" t="s">
        <v>99</v>
      </c>
      <c r="B30" s="230"/>
      <c r="C30" s="230"/>
      <c r="D30" s="230"/>
      <c r="E30" s="230"/>
      <c r="F30" s="95"/>
    </row>
    <row r="31" spans="1:7">
      <c r="A31" s="135"/>
      <c r="B31" s="135"/>
      <c r="C31" s="135"/>
      <c r="D31" s="135"/>
      <c r="E31" s="135"/>
      <c r="F31" s="6"/>
    </row>
    <row r="32" spans="1:7" ht="28.5" customHeight="1">
      <c r="A32" s="230" t="s">
        <v>21</v>
      </c>
      <c r="B32" s="230"/>
      <c r="C32" s="230"/>
      <c r="D32" s="230"/>
      <c r="E32" s="230"/>
      <c r="F32" s="94"/>
    </row>
    <row r="33" spans="1:6">
      <c r="A33" s="5"/>
      <c r="B33" s="5"/>
      <c r="C33" s="5"/>
      <c r="D33" s="5"/>
      <c r="E33" s="6"/>
      <c r="F33" s="6"/>
    </row>
    <row r="34" spans="1:6">
      <c r="A34" s="5"/>
      <c r="B34" s="5"/>
      <c r="C34" s="5"/>
      <c r="D34" s="5"/>
      <c r="E34" s="6"/>
      <c r="F34" s="6"/>
    </row>
    <row r="35" spans="1:6">
      <c r="A35" s="236" t="s">
        <v>22</v>
      </c>
      <c r="B35" s="236"/>
      <c r="C35" s="236"/>
      <c r="D35" s="236"/>
      <c r="E35" s="236"/>
      <c r="F35" s="9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1.xml><?xml version="1.0" encoding="utf-8"?>
<worksheet xmlns="http://schemas.openxmlformats.org/spreadsheetml/2006/main" xmlns:r="http://schemas.openxmlformats.org/officeDocument/2006/relationships">
  <dimension ref="A1:H45"/>
  <sheetViews>
    <sheetView topLeftCell="A12" workbookViewId="0">
      <selection activeCell="A31" sqref="A3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5703125" style="20" customWidth="1"/>
    <col min="8" max="8" width="9.140625" customWidth="1"/>
  </cols>
  <sheetData>
    <row r="1" spans="1:8" ht="15.75">
      <c r="A1" s="231" t="s">
        <v>0</v>
      </c>
      <c r="B1" s="231"/>
      <c r="C1" s="231"/>
      <c r="D1" s="231"/>
      <c r="E1" s="231"/>
      <c r="F1" s="91"/>
    </row>
    <row r="2" spans="1:8" ht="36" customHeight="1">
      <c r="A2" s="232" t="s">
        <v>1</v>
      </c>
      <c r="B2" s="232"/>
      <c r="C2" s="232"/>
      <c r="D2" s="232"/>
      <c r="E2" s="232"/>
      <c r="F2" s="92"/>
    </row>
    <row r="3" spans="1:8">
      <c r="A3" s="1"/>
      <c r="B3" s="1"/>
      <c r="C3" s="1"/>
      <c r="D3" s="1"/>
      <c r="E3" s="2"/>
      <c r="F3" s="2"/>
    </row>
    <row r="4" spans="1:8" ht="15" customHeight="1">
      <c r="A4" s="94" t="s">
        <v>2</v>
      </c>
      <c r="B4" s="1"/>
      <c r="C4" s="1"/>
      <c r="D4" s="233" t="s">
        <v>220</v>
      </c>
      <c r="E4" s="233"/>
      <c r="F4" s="93"/>
    </row>
    <row r="5" spans="1:8">
      <c r="A5" s="1"/>
      <c r="B5" s="1"/>
      <c r="C5" s="1"/>
      <c r="D5" s="1"/>
      <c r="E5" s="2"/>
      <c r="F5" s="2"/>
    </row>
    <row r="6" spans="1:8">
      <c r="A6" s="1"/>
      <c r="B6" s="1"/>
      <c r="C6" s="1"/>
      <c r="D6" s="1"/>
      <c r="E6" s="2"/>
      <c r="F6" s="2"/>
    </row>
    <row r="7" spans="1:8" ht="94.5" customHeight="1">
      <c r="A7" s="230" t="s">
        <v>176</v>
      </c>
      <c r="B7" s="230"/>
      <c r="C7" s="230"/>
      <c r="D7" s="230"/>
      <c r="E7" s="230"/>
      <c r="F7" s="94"/>
    </row>
    <row r="8" spans="1:8">
      <c r="A8" s="3"/>
      <c r="B8" s="3"/>
      <c r="C8" s="3"/>
      <c r="D8" s="3"/>
      <c r="E8" s="4"/>
      <c r="F8" s="4"/>
    </row>
    <row r="9" spans="1:8" ht="45.75" customHeight="1">
      <c r="A9" s="230" t="s">
        <v>70</v>
      </c>
      <c r="B9" s="230"/>
      <c r="C9" s="230"/>
      <c r="D9" s="230"/>
      <c r="E9" s="230"/>
      <c r="F9" s="94"/>
    </row>
    <row r="10" spans="1:8" ht="15.75" thickBot="1">
      <c r="A10" s="5"/>
      <c r="B10" s="5"/>
      <c r="C10" s="5"/>
      <c r="D10" s="5"/>
      <c r="E10" s="6"/>
      <c r="F10" s="6"/>
      <c r="H10">
        <v>367.9</v>
      </c>
    </row>
    <row r="11" spans="1:8" ht="84.75" customHeight="1">
      <c r="A11" s="129" t="s">
        <v>3</v>
      </c>
      <c r="B11" s="130" t="s">
        <v>4</v>
      </c>
      <c r="C11" s="130" t="s">
        <v>5</v>
      </c>
      <c r="D11" s="131" t="s">
        <v>6</v>
      </c>
      <c r="E11" s="132" t="s">
        <v>7</v>
      </c>
      <c r="F11" s="38"/>
    </row>
    <row r="12" spans="1:8" ht="48">
      <c r="A12" s="174" t="s">
        <v>113</v>
      </c>
      <c r="B12" s="12" t="s">
        <v>114</v>
      </c>
      <c r="C12" s="11" t="s">
        <v>8</v>
      </c>
      <c r="D12" s="15">
        <v>0.4</v>
      </c>
      <c r="E12" s="175">
        <f>D12*12*$H$10</f>
        <v>1765.92</v>
      </c>
      <c r="F12" s="38"/>
    </row>
    <row r="13" spans="1:8" ht="48">
      <c r="A13" s="174" t="s">
        <v>128</v>
      </c>
      <c r="B13" s="12" t="s">
        <v>114</v>
      </c>
      <c r="C13" s="11" t="s">
        <v>8</v>
      </c>
      <c r="D13" s="15">
        <v>0.52</v>
      </c>
      <c r="E13" s="175">
        <f t="shared" ref="E13:E23" si="0">D13*12*$H$10</f>
        <v>2295.6959999999999</v>
      </c>
      <c r="F13" s="38"/>
    </row>
    <row r="14" spans="1:8" ht="38.25">
      <c r="A14" s="14" t="s">
        <v>118</v>
      </c>
      <c r="B14" s="11" t="s">
        <v>107</v>
      </c>
      <c r="C14" s="11" t="s">
        <v>10</v>
      </c>
      <c r="D14" s="12">
        <v>1.0900000000000001</v>
      </c>
      <c r="E14" s="175">
        <f t="shared" si="0"/>
        <v>4812.1320000000005</v>
      </c>
      <c r="F14" s="39"/>
      <c r="G14" s="116"/>
    </row>
    <row r="15" spans="1:8" ht="38.25">
      <c r="A15" s="14" t="s">
        <v>119</v>
      </c>
      <c r="B15" s="11" t="s">
        <v>14</v>
      </c>
      <c r="C15" s="11" t="s">
        <v>8</v>
      </c>
      <c r="D15" s="12">
        <v>0.6</v>
      </c>
      <c r="E15" s="175">
        <f t="shared" si="0"/>
        <v>2648.8799999999997</v>
      </c>
      <c r="F15" s="39"/>
    </row>
    <row r="16" spans="1:8" ht="51">
      <c r="A16" s="14" t="s">
        <v>11</v>
      </c>
      <c r="B16" s="11" t="s">
        <v>107</v>
      </c>
      <c r="C16" s="11" t="s">
        <v>12</v>
      </c>
      <c r="D16" s="12">
        <v>0.28999999999999998</v>
      </c>
      <c r="E16" s="175">
        <v>1326</v>
      </c>
      <c r="F16" s="39">
        <f>D16*12*H10</f>
        <v>1280.2919999999997</v>
      </c>
      <c r="G16" s="116">
        <f>E16-F16</f>
        <v>45.708000000000311</v>
      </c>
    </row>
    <row r="17" spans="1:7" ht="25.5">
      <c r="A17" s="14" t="s">
        <v>13</v>
      </c>
      <c r="B17" s="11" t="s">
        <v>107</v>
      </c>
      <c r="C17" s="11" t="s">
        <v>8</v>
      </c>
      <c r="D17" s="11">
        <v>8.2899999999999991</v>
      </c>
      <c r="E17" s="175">
        <f t="shared" si="0"/>
        <v>36598.691999999995</v>
      </c>
      <c r="F17" s="39"/>
    </row>
    <row r="18" spans="1:7">
      <c r="A18" s="14" t="s">
        <v>29</v>
      </c>
      <c r="B18" s="11" t="s">
        <v>14</v>
      </c>
      <c r="C18" s="11" t="s">
        <v>8</v>
      </c>
      <c r="D18" s="12">
        <v>3.18</v>
      </c>
      <c r="E18" s="175">
        <f t="shared" si="0"/>
        <v>14039.064</v>
      </c>
      <c r="F18" s="39"/>
    </row>
    <row r="19" spans="1:7">
      <c r="A19" s="14" t="s">
        <v>33</v>
      </c>
      <c r="B19" s="11" t="s">
        <v>107</v>
      </c>
      <c r="C19" s="11" t="s">
        <v>8</v>
      </c>
      <c r="D19" s="12">
        <v>0.24</v>
      </c>
      <c r="E19" s="175">
        <f t="shared" si="0"/>
        <v>1059.5519999999999</v>
      </c>
      <c r="F19" s="39"/>
    </row>
    <row r="20" spans="1:7" ht="25.5">
      <c r="A20" s="14" t="s">
        <v>15</v>
      </c>
      <c r="B20" s="11" t="s">
        <v>16</v>
      </c>
      <c r="C20" s="11" t="s">
        <v>8</v>
      </c>
      <c r="D20" s="12">
        <v>0.98</v>
      </c>
      <c r="E20" s="175">
        <f t="shared" si="0"/>
        <v>4326.5039999999999</v>
      </c>
      <c r="F20" s="39"/>
    </row>
    <row r="21" spans="1:7" ht="25.5">
      <c r="A21" s="14" t="s">
        <v>65</v>
      </c>
      <c r="B21" s="11" t="s">
        <v>16</v>
      </c>
      <c r="C21" s="11" t="s">
        <v>8</v>
      </c>
      <c r="D21" s="83">
        <v>0.61</v>
      </c>
      <c r="E21" s="175">
        <f t="shared" si="0"/>
        <v>2693.0279999999998</v>
      </c>
      <c r="F21" s="39"/>
    </row>
    <row r="22" spans="1:7" ht="25.5">
      <c r="A22" s="14" t="s">
        <v>18</v>
      </c>
      <c r="B22" s="11" t="s">
        <v>16</v>
      </c>
      <c r="C22" s="11" t="s">
        <v>8</v>
      </c>
      <c r="D22" s="11">
        <v>0.35</v>
      </c>
      <c r="E22" s="175">
        <f t="shared" si="0"/>
        <v>1545.1799999999996</v>
      </c>
      <c r="F22" s="39"/>
      <c r="G22" s="116"/>
    </row>
    <row r="23" spans="1:7" ht="25.5">
      <c r="A23" s="14" t="s">
        <v>19</v>
      </c>
      <c r="B23" s="11" t="s">
        <v>14</v>
      </c>
      <c r="C23" s="11" t="s">
        <v>8</v>
      </c>
      <c r="D23" s="11">
        <v>1.61</v>
      </c>
      <c r="E23" s="175">
        <f t="shared" si="0"/>
        <v>7107.8279999999995</v>
      </c>
      <c r="F23" s="39"/>
      <c r="G23" s="116"/>
    </row>
    <row r="24" spans="1:7" ht="18.75" customHeight="1">
      <c r="A24" s="21" t="s">
        <v>337</v>
      </c>
      <c r="B24" s="22" t="s">
        <v>338</v>
      </c>
      <c r="C24" s="11" t="s">
        <v>124</v>
      </c>
      <c r="D24" s="227">
        <f>E24/H10/12</f>
        <v>0.8698015765153575</v>
      </c>
      <c r="E24" s="175">
        <v>3840</v>
      </c>
      <c r="F24" s="39"/>
      <c r="G24" s="116"/>
    </row>
    <row r="25" spans="1:7" ht="25.5">
      <c r="A25" s="14" t="s">
        <v>127</v>
      </c>
      <c r="B25" s="11" t="s">
        <v>339</v>
      </c>
      <c r="C25" s="11" t="s">
        <v>124</v>
      </c>
      <c r="D25" s="228">
        <f>E25/12/H10</f>
        <v>1.4622270833333331</v>
      </c>
      <c r="E25" s="222">
        <f>35093.45/1000*H10/2</f>
        <v>6455.4401274999991</v>
      </c>
      <c r="F25" s="39"/>
      <c r="G25" s="116"/>
    </row>
    <row r="26" spans="1:7" ht="19.5" thickBot="1">
      <c r="A26" s="16" t="s">
        <v>32</v>
      </c>
      <c r="B26" s="17"/>
      <c r="C26" s="17"/>
      <c r="D26" s="84"/>
      <c r="E26" s="115">
        <f>SUM(E12:E25)</f>
        <v>90513.916127499979</v>
      </c>
      <c r="F26" s="40"/>
      <c r="G26" s="116"/>
    </row>
    <row r="27" spans="1:7">
      <c r="A27" s="5"/>
      <c r="B27" s="5"/>
      <c r="C27" s="5"/>
      <c r="D27" s="5"/>
      <c r="E27" s="6"/>
      <c r="F27" s="6"/>
    </row>
    <row r="28" spans="1:7" ht="31.5" customHeight="1">
      <c r="A28" s="230" t="s">
        <v>340</v>
      </c>
      <c r="B28" s="230"/>
      <c r="C28" s="230"/>
      <c r="D28" s="230"/>
      <c r="E28" s="230"/>
      <c r="F28" s="94"/>
    </row>
    <row r="29" spans="1:7">
      <c r="A29" s="5"/>
      <c r="B29" s="5"/>
      <c r="C29" s="5"/>
      <c r="D29" s="5"/>
      <c r="E29" s="6"/>
      <c r="F29" s="6"/>
    </row>
    <row r="30" spans="1:7" ht="31.5" customHeight="1">
      <c r="A30" s="230" t="s">
        <v>341</v>
      </c>
      <c r="B30" s="230"/>
      <c r="C30" s="230"/>
      <c r="D30" s="230"/>
      <c r="E30" s="230"/>
      <c r="F30" s="94"/>
    </row>
    <row r="31" spans="1:7">
      <c r="A31" s="5"/>
      <c r="B31" s="5"/>
      <c r="C31" s="5"/>
      <c r="D31" s="5"/>
      <c r="E31" s="6"/>
      <c r="F31" s="6"/>
    </row>
    <row r="32" spans="1:7" ht="33" customHeight="1">
      <c r="A32" s="230" t="s">
        <v>99</v>
      </c>
      <c r="B32" s="230"/>
      <c r="C32" s="230"/>
      <c r="D32" s="230"/>
      <c r="E32" s="230"/>
      <c r="F32" s="95"/>
    </row>
    <row r="33" spans="1:6">
      <c r="A33" s="135"/>
      <c r="B33" s="135"/>
      <c r="C33" s="135"/>
      <c r="D33" s="135"/>
      <c r="E33" s="135"/>
      <c r="F33" s="6"/>
    </row>
    <row r="34" spans="1:6" ht="28.5" customHeight="1">
      <c r="A34" s="230" t="s">
        <v>21</v>
      </c>
      <c r="B34" s="230"/>
      <c r="C34" s="230"/>
      <c r="D34" s="230"/>
      <c r="E34" s="230"/>
      <c r="F34" s="94"/>
    </row>
    <row r="35" spans="1:6">
      <c r="A35" s="5"/>
      <c r="B35" s="5"/>
      <c r="C35" s="5"/>
      <c r="D35" s="5"/>
      <c r="E35" s="6"/>
      <c r="F35" s="6"/>
    </row>
    <row r="36" spans="1:6">
      <c r="A36" s="5"/>
      <c r="B36" s="5"/>
      <c r="C36" s="5"/>
      <c r="D36" s="5"/>
      <c r="E36" s="6"/>
      <c r="F36" s="6"/>
    </row>
    <row r="37" spans="1:6">
      <c r="A37" s="236" t="s">
        <v>22</v>
      </c>
      <c r="B37" s="236"/>
      <c r="C37" s="236"/>
      <c r="D37" s="236"/>
      <c r="E37" s="236"/>
      <c r="F37" s="96"/>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sheetData>
  <mergeCells count="12">
    <mergeCell ref="B44:D44"/>
    <mergeCell ref="A1:E1"/>
    <mergeCell ref="A2:E2"/>
    <mergeCell ref="D4:E4"/>
    <mergeCell ref="A7:E7"/>
    <mergeCell ref="A9:E9"/>
    <mergeCell ref="A28:E28"/>
    <mergeCell ref="A30:E30"/>
    <mergeCell ref="A32:E32"/>
    <mergeCell ref="A34:E34"/>
    <mergeCell ref="A37:E37"/>
    <mergeCell ref="B40:D40"/>
  </mergeCells>
  <pageMargins left="0.24" right="0.21" top="0.4" bottom="0.32" header="0.3" footer="0.24"/>
  <pageSetup paperSize="9" orientation="portrait" r:id="rId1"/>
</worksheet>
</file>

<file path=xl/worksheets/sheet42.xml><?xml version="1.0" encoding="utf-8"?>
<worksheet xmlns="http://schemas.openxmlformats.org/spreadsheetml/2006/main" xmlns:r="http://schemas.openxmlformats.org/officeDocument/2006/relationships">
  <dimension ref="A1:H43"/>
  <sheetViews>
    <sheetView topLeftCell="A14" workbookViewId="0">
      <selection activeCell="H22" sqref="H22:I22"/>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5703125" style="20" customWidth="1"/>
    <col min="8" max="8" width="9.140625" customWidth="1"/>
  </cols>
  <sheetData>
    <row r="1" spans="1:8" ht="15.75">
      <c r="A1" s="231" t="s">
        <v>0</v>
      </c>
      <c r="B1" s="231"/>
      <c r="C1" s="231"/>
      <c r="D1" s="231"/>
      <c r="E1" s="231"/>
      <c r="F1" s="91"/>
    </row>
    <row r="2" spans="1:8" ht="36" customHeight="1">
      <c r="A2" s="232" t="s">
        <v>1</v>
      </c>
      <c r="B2" s="232"/>
      <c r="C2" s="232"/>
      <c r="D2" s="232"/>
      <c r="E2" s="232"/>
      <c r="F2" s="92"/>
    </row>
    <row r="3" spans="1:8">
      <c r="A3" s="1"/>
      <c r="B3" s="1"/>
      <c r="C3" s="1"/>
      <c r="D3" s="1"/>
      <c r="E3" s="2"/>
      <c r="F3" s="2"/>
    </row>
    <row r="4" spans="1:8" ht="15" customHeight="1">
      <c r="A4" s="94" t="s">
        <v>2</v>
      </c>
      <c r="B4" s="1"/>
      <c r="C4" s="1"/>
      <c r="D4" s="233" t="s">
        <v>220</v>
      </c>
      <c r="E4" s="233"/>
      <c r="F4" s="93"/>
    </row>
    <row r="5" spans="1:8">
      <c r="A5" s="1"/>
      <c r="B5" s="1"/>
      <c r="C5" s="1"/>
      <c r="D5" s="1"/>
      <c r="E5" s="2"/>
      <c r="F5" s="2"/>
    </row>
    <row r="6" spans="1:8">
      <c r="A6" s="1"/>
      <c r="B6" s="1"/>
      <c r="C6" s="1"/>
      <c r="D6" s="1"/>
      <c r="E6" s="2"/>
      <c r="F6" s="2"/>
    </row>
    <row r="7" spans="1:8" ht="96" customHeight="1">
      <c r="A7" s="230" t="s">
        <v>218</v>
      </c>
      <c r="B7" s="230"/>
      <c r="C7" s="230"/>
      <c r="D7" s="230"/>
      <c r="E7" s="230"/>
      <c r="F7" s="94"/>
    </row>
    <row r="8" spans="1:8">
      <c r="A8" s="3"/>
      <c r="B8" s="3"/>
      <c r="C8" s="3"/>
      <c r="D8" s="3"/>
      <c r="E8" s="4"/>
      <c r="F8" s="4"/>
    </row>
    <row r="9" spans="1:8" ht="45.75" customHeight="1">
      <c r="A9" s="230" t="s">
        <v>71</v>
      </c>
      <c r="B9" s="230"/>
      <c r="C9" s="230"/>
      <c r="D9" s="230"/>
      <c r="E9" s="230"/>
      <c r="F9" s="94"/>
    </row>
    <row r="10" spans="1:8" ht="15.75" thickBot="1">
      <c r="A10" s="5"/>
      <c r="B10" s="5"/>
      <c r="C10" s="5"/>
      <c r="D10" s="5"/>
      <c r="E10" s="6"/>
      <c r="F10" s="6"/>
      <c r="H10">
        <v>273.7</v>
      </c>
    </row>
    <row r="11" spans="1:8" ht="84.75" customHeight="1">
      <c r="A11" s="129" t="s">
        <v>3</v>
      </c>
      <c r="B11" s="130" t="s">
        <v>4</v>
      </c>
      <c r="C11" s="130" t="s">
        <v>5</v>
      </c>
      <c r="D11" s="131" t="s">
        <v>6</v>
      </c>
      <c r="E11" s="132" t="s">
        <v>7</v>
      </c>
      <c r="F11" s="38"/>
    </row>
    <row r="12" spans="1:8" ht="48">
      <c r="A12" s="174" t="s">
        <v>113</v>
      </c>
      <c r="B12" s="12" t="s">
        <v>114</v>
      </c>
      <c r="C12" s="11" t="s">
        <v>8</v>
      </c>
      <c r="D12" s="15">
        <v>0.4</v>
      </c>
      <c r="E12" s="175">
        <f>D12*12*$H$10</f>
        <v>1313.7600000000002</v>
      </c>
      <c r="F12" s="38"/>
    </row>
    <row r="13" spans="1:8" ht="48">
      <c r="A13" s="174" t="s">
        <v>128</v>
      </c>
      <c r="B13" s="12" t="s">
        <v>114</v>
      </c>
      <c r="C13" s="11" t="s">
        <v>8</v>
      </c>
      <c r="D13" s="15">
        <v>0.52</v>
      </c>
      <c r="E13" s="175">
        <f t="shared" ref="E13:E23" si="0">D13*12*$H$10</f>
        <v>1707.8879999999999</v>
      </c>
      <c r="F13" s="38"/>
    </row>
    <row r="14" spans="1:8" ht="51">
      <c r="A14" s="14" t="s">
        <v>9</v>
      </c>
      <c r="B14" s="11" t="s">
        <v>107</v>
      </c>
      <c r="C14" s="11" t="s">
        <v>10</v>
      </c>
      <c r="D14" s="12">
        <v>1.46</v>
      </c>
      <c r="E14" s="175">
        <f t="shared" si="0"/>
        <v>4795.2239999999993</v>
      </c>
      <c r="F14" s="39"/>
      <c r="G14" s="116"/>
    </row>
    <row r="15" spans="1:8" ht="51">
      <c r="A15" s="14" t="s">
        <v>34</v>
      </c>
      <c r="B15" s="11" t="s">
        <v>14</v>
      </c>
      <c r="C15" s="11" t="s">
        <v>8</v>
      </c>
      <c r="D15" s="12">
        <v>0.6</v>
      </c>
      <c r="E15" s="175">
        <f t="shared" si="0"/>
        <v>1970.6399999999996</v>
      </c>
      <c r="F15" s="39"/>
    </row>
    <row r="16" spans="1:8" ht="51">
      <c r="A16" s="14" t="s">
        <v>11</v>
      </c>
      <c r="B16" s="11" t="s">
        <v>107</v>
      </c>
      <c r="C16" s="11" t="s">
        <v>12</v>
      </c>
      <c r="D16" s="12">
        <v>0.59</v>
      </c>
      <c r="E16" s="175">
        <v>1969.76</v>
      </c>
      <c r="F16" s="39">
        <f>D16*12*H10</f>
        <v>1937.796</v>
      </c>
      <c r="G16" s="116">
        <f>E16-F16</f>
        <v>31.963999999999942</v>
      </c>
    </row>
    <row r="17" spans="1:7" ht="33" customHeight="1">
      <c r="A17" s="14" t="s">
        <v>13</v>
      </c>
      <c r="B17" s="11" t="s">
        <v>14</v>
      </c>
      <c r="C17" s="11" t="s">
        <v>8</v>
      </c>
      <c r="D17" s="11">
        <v>10.64</v>
      </c>
      <c r="E17" s="175">
        <f t="shared" si="0"/>
        <v>34946.016000000003</v>
      </c>
      <c r="F17" s="39"/>
    </row>
    <row r="18" spans="1:7">
      <c r="A18" s="14" t="s">
        <v>29</v>
      </c>
      <c r="B18" s="11" t="s">
        <v>14</v>
      </c>
      <c r="C18" s="11" t="s">
        <v>8</v>
      </c>
      <c r="D18" s="12">
        <v>3.18</v>
      </c>
      <c r="E18" s="175">
        <f t="shared" si="0"/>
        <v>10444.392</v>
      </c>
      <c r="F18" s="39"/>
    </row>
    <row r="19" spans="1:7">
      <c r="A19" s="14" t="s">
        <v>33</v>
      </c>
      <c r="B19" s="11" t="s">
        <v>107</v>
      </c>
      <c r="C19" s="11" t="s">
        <v>8</v>
      </c>
      <c r="D19" s="12">
        <v>0.22</v>
      </c>
      <c r="E19" s="175">
        <f t="shared" si="0"/>
        <v>722.56799999999998</v>
      </c>
      <c r="F19" s="39"/>
      <c r="G19" s="116"/>
    </row>
    <row r="20" spans="1:7" ht="25.5">
      <c r="A20" s="14" t="s">
        <v>15</v>
      </c>
      <c r="B20" s="11" t="s">
        <v>16</v>
      </c>
      <c r="C20" s="11" t="s">
        <v>8</v>
      </c>
      <c r="D20" s="12">
        <v>0.98</v>
      </c>
      <c r="E20" s="175">
        <f t="shared" si="0"/>
        <v>3218.712</v>
      </c>
      <c r="F20" s="39"/>
    </row>
    <row r="21" spans="1:7" ht="25.5">
      <c r="A21" s="14" t="s">
        <v>62</v>
      </c>
      <c r="B21" s="11" t="s">
        <v>16</v>
      </c>
      <c r="C21" s="11" t="s">
        <v>8</v>
      </c>
      <c r="D21" s="83">
        <v>1.75</v>
      </c>
      <c r="E21" s="175">
        <f>D21*12*H10</f>
        <v>5747.7</v>
      </c>
      <c r="F21" s="39"/>
      <c r="G21" s="116"/>
    </row>
    <row r="22" spans="1:7" ht="25.5">
      <c r="A22" s="14" t="s">
        <v>18</v>
      </c>
      <c r="B22" s="11" t="s">
        <v>16</v>
      </c>
      <c r="C22" s="11" t="s">
        <v>8</v>
      </c>
      <c r="D22" s="11">
        <v>0.35</v>
      </c>
      <c r="E22" s="175">
        <f t="shared" si="0"/>
        <v>1149.5399999999997</v>
      </c>
      <c r="F22" s="39"/>
      <c r="G22" s="116"/>
    </row>
    <row r="23" spans="1:7" ht="25.5">
      <c r="A23" s="14" t="s">
        <v>19</v>
      </c>
      <c r="B23" s="11" t="s">
        <v>14</v>
      </c>
      <c r="C23" s="11" t="s">
        <v>8</v>
      </c>
      <c r="D23" s="11">
        <v>1.61</v>
      </c>
      <c r="E23" s="175">
        <f t="shared" si="0"/>
        <v>5287.884</v>
      </c>
      <c r="F23" s="39"/>
      <c r="G23" s="116"/>
    </row>
    <row r="24" spans="1:7" ht="19.5" thickBot="1">
      <c r="A24" s="16" t="s">
        <v>32</v>
      </c>
      <c r="B24" s="17"/>
      <c r="C24" s="17"/>
      <c r="D24" s="84"/>
      <c r="E24" s="115">
        <f>SUM(E12:E23)</f>
        <v>73274.084000000003</v>
      </c>
      <c r="F24" s="40"/>
      <c r="G24" s="116"/>
    </row>
    <row r="25" spans="1:7">
      <c r="A25" s="5"/>
      <c r="B25" s="5"/>
      <c r="C25" s="5"/>
      <c r="D25" s="5"/>
      <c r="E25" s="6"/>
      <c r="F25" s="6"/>
    </row>
    <row r="26" spans="1:7" ht="33.75" customHeight="1">
      <c r="A26" s="230" t="s">
        <v>343</v>
      </c>
      <c r="B26" s="230"/>
      <c r="C26" s="230"/>
      <c r="D26" s="230"/>
      <c r="E26" s="230"/>
      <c r="F26" s="94"/>
    </row>
    <row r="27" spans="1:7">
      <c r="A27" s="5"/>
      <c r="B27" s="5"/>
      <c r="C27" s="5"/>
      <c r="D27" s="5"/>
      <c r="E27" s="6"/>
      <c r="F27" s="6"/>
    </row>
    <row r="28" spans="1:7" ht="32.25" customHeight="1">
      <c r="A28" s="230" t="s">
        <v>342</v>
      </c>
      <c r="B28" s="230"/>
      <c r="C28" s="230"/>
      <c r="D28" s="230"/>
      <c r="E28" s="230"/>
      <c r="F28" s="94"/>
    </row>
    <row r="29" spans="1:7">
      <c r="A29" s="5"/>
      <c r="B29" s="5"/>
      <c r="C29" s="5"/>
      <c r="D29" s="5"/>
      <c r="E29" s="6"/>
      <c r="F29" s="6"/>
    </row>
    <row r="30" spans="1:7" ht="31.5" customHeight="1">
      <c r="A30" s="230" t="s">
        <v>99</v>
      </c>
      <c r="B30" s="230"/>
      <c r="C30" s="230"/>
      <c r="D30" s="230"/>
      <c r="E30" s="230"/>
      <c r="F30" s="95"/>
    </row>
    <row r="31" spans="1:7">
      <c r="A31" s="135"/>
      <c r="B31" s="135"/>
      <c r="C31" s="135"/>
      <c r="D31" s="135"/>
      <c r="E31" s="135"/>
      <c r="F31" s="6"/>
    </row>
    <row r="32" spans="1:7" ht="28.5" customHeight="1">
      <c r="A32" s="230" t="s">
        <v>21</v>
      </c>
      <c r="B32" s="230"/>
      <c r="C32" s="230"/>
      <c r="D32" s="230"/>
      <c r="E32" s="230"/>
      <c r="F32" s="94"/>
    </row>
    <row r="33" spans="1:6">
      <c r="A33" s="5"/>
      <c r="B33" s="5"/>
      <c r="C33" s="5"/>
      <c r="D33" s="5"/>
      <c r="E33" s="6"/>
      <c r="F33" s="6"/>
    </row>
    <row r="34" spans="1:6">
      <c r="A34" s="5"/>
      <c r="B34" s="5"/>
      <c r="C34" s="5"/>
      <c r="D34" s="5"/>
      <c r="E34" s="6"/>
      <c r="F34" s="6"/>
    </row>
    <row r="35" spans="1:6">
      <c r="A35" s="236" t="s">
        <v>22</v>
      </c>
      <c r="B35" s="236"/>
      <c r="C35" s="236"/>
      <c r="D35" s="236"/>
      <c r="E35" s="236"/>
      <c r="F35" s="9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3.xml><?xml version="1.0" encoding="utf-8"?>
<worksheet xmlns="http://schemas.openxmlformats.org/spreadsheetml/2006/main" xmlns:r="http://schemas.openxmlformats.org/officeDocument/2006/relationships">
  <dimension ref="A1:H43"/>
  <sheetViews>
    <sheetView topLeftCell="A17" workbookViewId="0">
      <selection activeCell="A22" sqref="A22"/>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1"/>
    </row>
    <row r="2" spans="1:8" ht="36" customHeight="1">
      <c r="A2" s="232" t="s">
        <v>1</v>
      </c>
      <c r="B2" s="232"/>
      <c r="C2" s="232"/>
      <c r="D2" s="232"/>
      <c r="E2" s="232"/>
      <c r="F2" s="92"/>
    </row>
    <row r="3" spans="1:8">
      <c r="A3" s="1"/>
      <c r="B3" s="1"/>
      <c r="C3" s="1"/>
      <c r="D3" s="1"/>
      <c r="E3" s="2"/>
      <c r="F3" s="2"/>
    </row>
    <row r="4" spans="1:8" ht="15" customHeight="1">
      <c r="A4" s="94" t="s">
        <v>2</v>
      </c>
      <c r="B4" s="1"/>
      <c r="C4" s="1"/>
      <c r="D4" s="233" t="s">
        <v>138</v>
      </c>
      <c r="E4" s="233"/>
      <c r="F4" s="93"/>
    </row>
    <row r="5" spans="1:8">
      <c r="A5" s="1"/>
      <c r="B5" s="1"/>
      <c r="C5" s="1"/>
      <c r="D5" s="1"/>
      <c r="E5" s="2"/>
      <c r="F5" s="2"/>
    </row>
    <row r="6" spans="1:8">
      <c r="A6" s="1"/>
      <c r="B6" s="1"/>
      <c r="C6" s="1"/>
      <c r="D6" s="1"/>
      <c r="E6" s="2"/>
      <c r="F6" s="2"/>
    </row>
    <row r="7" spans="1:8" ht="112.5" customHeight="1">
      <c r="A7" s="230" t="s">
        <v>177</v>
      </c>
      <c r="B7" s="230"/>
      <c r="C7" s="230"/>
      <c r="D7" s="230"/>
      <c r="E7" s="230"/>
      <c r="F7" s="94"/>
    </row>
    <row r="8" spans="1:8">
      <c r="A8" s="3"/>
      <c r="B8" s="3"/>
      <c r="C8" s="3"/>
      <c r="D8" s="3"/>
      <c r="E8" s="4"/>
      <c r="F8" s="4"/>
    </row>
    <row r="9" spans="1:8" ht="45.75" customHeight="1">
      <c r="A9" s="230" t="s">
        <v>72</v>
      </c>
      <c r="B9" s="230"/>
      <c r="C9" s="230"/>
      <c r="D9" s="230"/>
      <c r="E9" s="230"/>
      <c r="F9" s="94"/>
    </row>
    <row r="10" spans="1:8" ht="15.75" thickBot="1">
      <c r="A10" s="5"/>
      <c r="B10" s="5"/>
      <c r="C10" s="5"/>
      <c r="D10" s="5"/>
      <c r="E10" s="6"/>
      <c r="F10" s="6"/>
      <c r="H10">
        <v>272</v>
      </c>
    </row>
    <row r="11" spans="1:8" ht="84.75" customHeight="1">
      <c r="A11" s="129" t="s">
        <v>3</v>
      </c>
      <c r="B11" s="130" t="s">
        <v>4</v>
      </c>
      <c r="C11" s="130" t="s">
        <v>5</v>
      </c>
      <c r="D11" s="131" t="s">
        <v>6</v>
      </c>
      <c r="E11" s="132" t="s">
        <v>7</v>
      </c>
      <c r="F11" s="38"/>
    </row>
    <row r="12" spans="1:8" ht="51">
      <c r="A12" s="14" t="s">
        <v>9</v>
      </c>
      <c r="B12" s="11" t="s">
        <v>107</v>
      </c>
      <c r="C12" s="11" t="s">
        <v>10</v>
      </c>
      <c r="D12" s="12">
        <v>1.47</v>
      </c>
      <c r="E12" s="13">
        <f t="shared" ref="E12:E20" si="0">D12*$H$10*12</f>
        <v>4798.08</v>
      </c>
      <c r="F12" s="39"/>
    </row>
    <row r="13" spans="1:8" ht="51">
      <c r="A13" s="14" t="s">
        <v>34</v>
      </c>
      <c r="B13" s="11" t="s">
        <v>14</v>
      </c>
      <c r="C13" s="11" t="s">
        <v>8</v>
      </c>
      <c r="D13" s="12">
        <v>0.6</v>
      </c>
      <c r="E13" s="13">
        <f t="shared" si="0"/>
        <v>1958.3999999999999</v>
      </c>
      <c r="F13" s="39"/>
    </row>
    <row r="14" spans="1:8" ht="51">
      <c r="A14" s="14" t="s">
        <v>11</v>
      </c>
      <c r="B14" s="11" t="s">
        <v>107</v>
      </c>
      <c r="C14" s="11" t="s">
        <v>12</v>
      </c>
      <c r="D14" s="12">
        <v>0.81</v>
      </c>
      <c r="E14" s="13">
        <f t="shared" si="0"/>
        <v>2643.84</v>
      </c>
      <c r="F14" s="39"/>
      <c r="G14" s="116"/>
    </row>
    <row r="15" spans="1:8" ht="25.5">
      <c r="A15" s="14" t="s">
        <v>13</v>
      </c>
      <c r="B15" s="11" t="s">
        <v>107</v>
      </c>
      <c r="C15" s="11" t="s">
        <v>8</v>
      </c>
      <c r="D15" s="11">
        <v>4.47</v>
      </c>
      <c r="E15" s="13">
        <f t="shared" si="0"/>
        <v>14590.079999999998</v>
      </c>
      <c r="F15" s="39"/>
    </row>
    <row r="16" spans="1:8">
      <c r="A16" s="14" t="s">
        <v>29</v>
      </c>
      <c r="B16" s="11" t="s">
        <v>14</v>
      </c>
      <c r="C16" s="11" t="s">
        <v>8</v>
      </c>
      <c r="D16" s="12">
        <v>3.48</v>
      </c>
      <c r="E16" s="13">
        <f t="shared" si="0"/>
        <v>11358.72</v>
      </c>
      <c r="F16" s="39"/>
    </row>
    <row r="17" spans="1:7" ht="25.5">
      <c r="A17" s="14" t="s">
        <v>15</v>
      </c>
      <c r="B17" s="11" t="s">
        <v>16</v>
      </c>
      <c r="C17" s="11" t="s">
        <v>8</v>
      </c>
      <c r="D17" s="12" t="s">
        <v>348</v>
      </c>
      <c r="E17" s="13">
        <f>0.89*8*H10+0.98*4*H10</f>
        <v>3002.88</v>
      </c>
      <c r="F17" s="39"/>
    </row>
    <row r="18" spans="1:7" ht="25.5">
      <c r="A18" s="14" t="s">
        <v>62</v>
      </c>
      <c r="B18" s="11" t="s">
        <v>16</v>
      </c>
      <c r="C18" s="11" t="s">
        <v>8</v>
      </c>
      <c r="D18" s="83" t="s">
        <v>347</v>
      </c>
      <c r="E18" s="13">
        <f>1.69*8*H10+1.75*4*H10</f>
        <v>5581.4400000000005</v>
      </c>
      <c r="F18" s="39"/>
      <c r="G18" s="116"/>
    </row>
    <row r="19" spans="1:7" ht="25.5">
      <c r="A19" s="14" t="s">
        <v>18</v>
      </c>
      <c r="B19" s="11" t="s">
        <v>16</v>
      </c>
      <c r="C19" s="11" t="s">
        <v>8</v>
      </c>
      <c r="D19" s="11" t="s">
        <v>349</v>
      </c>
      <c r="E19" s="13">
        <f>0.32*8*H10+0.35*4*H10</f>
        <v>1077.1199999999999</v>
      </c>
      <c r="F19" s="39"/>
      <c r="G19" s="116"/>
    </row>
    <row r="20" spans="1:7" ht="25.5">
      <c r="A20" s="14" t="s">
        <v>19</v>
      </c>
      <c r="B20" s="11" t="s">
        <v>14</v>
      </c>
      <c r="C20" s="11" t="s">
        <v>8</v>
      </c>
      <c r="D20" s="11">
        <v>1.66</v>
      </c>
      <c r="E20" s="13">
        <f t="shared" si="0"/>
        <v>5418.24</v>
      </c>
      <c r="F20" s="39"/>
      <c r="G20" s="116"/>
    </row>
    <row r="21" spans="1:7" ht="38.25">
      <c r="A21" s="133" t="s">
        <v>205</v>
      </c>
      <c r="B21" s="11" t="s">
        <v>107</v>
      </c>
      <c r="C21" s="11" t="s">
        <v>8</v>
      </c>
      <c r="D21" s="11">
        <v>2.94</v>
      </c>
      <c r="E21" s="13">
        <f>D21*$H$10*12</f>
        <v>9596.16</v>
      </c>
      <c r="F21" s="39"/>
    </row>
    <row r="22" spans="1:7" ht="25.5">
      <c r="A22" s="21" t="s">
        <v>133</v>
      </c>
      <c r="B22" s="22" t="s">
        <v>345</v>
      </c>
      <c r="C22" s="22" t="s">
        <v>124</v>
      </c>
      <c r="D22" s="227">
        <f>E22/12/H10</f>
        <v>1.1029411764705883</v>
      </c>
      <c r="E22" s="23">
        <v>3600</v>
      </c>
      <c r="F22" s="39"/>
    </row>
    <row r="23" spans="1:7" ht="25.5">
      <c r="A23" s="212" t="s">
        <v>344</v>
      </c>
      <c r="B23" s="22" t="s">
        <v>345</v>
      </c>
      <c r="C23" s="22" t="s">
        <v>124</v>
      </c>
      <c r="D23" s="227">
        <f>E23/12/H10</f>
        <v>4.4745710784313726</v>
      </c>
      <c r="E23" s="23">
        <v>14605</v>
      </c>
      <c r="F23" s="39"/>
    </row>
    <row r="24" spans="1:7" ht="19.5" thickBot="1">
      <c r="A24" s="16" t="s">
        <v>32</v>
      </c>
      <c r="B24" s="17"/>
      <c r="C24" s="17"/>
      <c r="D24" s="84"/>
      <c r="E24" s="115">
        <f>SUM(E12:E23)</f>
        <v>78229.959999999992</v>
      </c>
      <c r="F24" s="40"/>
      <c r="G24" s="116"/>
    </row>
    <row r="25" spans="1:7">
      <c r="A25" s="5"/>
      <c r="B25" s="5"/>
      <c r="C25" s="5"/>
      <c r="D25" s="5"/>
      <c r="E25" s="6"/>
      <c r="F25" s="6"/>
    </row>
    <row r="26" spans="1:7" ht="29.25" customHeight="1">
      <c r="A26" s="230" t="s">
        <v>350</v>
      </c>
      <c r="B26" s="230"/>
      <c r="C26" s="230"/>
      <c r="D26" s="230"/>
      <c r="E26" s="230"/>
      <c r="F26" s="94"/>
    </row>
    <row r="27" spans="1:7">
      <c r="A27" s="5"/>
      <c r="B27" s="5"/>
      <c r="C27" s="5"/>
      <c r="D27" s="5"/>
      <c r="E27" s="6"/>
      <c r="F27" s="6"/>
    </row>
    <row r="28" spans="1:7" ht="32.25" customHeight="1">
      <c r="A28" s="230" t="s">
        <v>346</v>
      </c>
      <c r="B28" s="230"/>
      <c r="C28" s="230"/>
      <c r="D28" s="230"/>
      <c r="E28" s="230"/>
      <c r="F28" s="94"/>
    </row>
    <row r="29" spans="1:7">
      <c r="A29" s="5"/>
      <c r="B29" s="5"/>
      <c r="C29" s="5"/>
      <c r="D29" s="5"/>
      <c r="E29" s="6"/>
      <c r="F29" s="6"/>
    </row>
    <row r="30" spans="1:7" ht="30" customHeight="1">
      <c r="A30" s="230" t="s">
        <v>99</v>
      </c>
      <c r="B30" s="230"/>
      <c r="C30" s="230"/>
      <c r="D30" s="230"/>
      <c r="E30" s="230"/>
      <c r="F30" s="95"/>
    </row>
    <row r="31" spans="1:7">
      <c r="A31" s="135"/>
      <c r="B31" s="135"/>
      <c r="C31" s="135"/>
      <c r="D31" s="135"/>
      <c r="E31" s="135"/>
      <c r="F31" s="6"/>
    </row>
    <row r="32" spans="1:7" ht="28.5" customHeight="1">
      <c r="A32" s="230" t="s">
        <v>21</v>
      </c>
      <c r="B32" s="230"/>
      <c r="C32" s="230"/>
      <c r="D32" s="230"/>
      <c r="E32" s="230"/>
      <c r="F32" s="94"/>
    </row>
    <row r="33" spans="1:6">
      <c r="A33" s="5"/>
      <c r="B33" s="5"/>
      <c r="C33" s="5"/>
      <c r="D33" s="5"/>
      <c r="E33" s="6"/>
      <c r="F33" s="6"/>
    </row>
    <row r="34" spans="1:6">
      <c r="A34" s="5"/>
      <c r="B34" s="5"/>
      <c r="C34" s="5"/>
      <c r="D34" s="5"/>
      <c r="E34" s="6"/>
      <c r="F34" s="6"/>
    </row>
    <row r="35" spans="1:6">
      <c r="A35" s="236" t="s">
        <v>22</v>
      </c>
      <c r="B35" s="236"/>
      <c r="C35" s="236"/>
      <c r="D35" s="236"/>
      <c r="E35" s="236"/>
      <c r="F35" s="96"/>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4.xml><?xml version="1.0" encoding="utf-8"?>
<worksheet xmlns="http://schemas.openxmlformats.org/spreadsheetml/2006/main" xmlns:r="http://schemas.openxmlformats.org/officeDocument/2006/relationships">
  <dimension ref="A1:J75"/>
  <sheetViews>
    <sheetView topLeftCell="A16" workbookViewId="0">
      <selection activeCell="A23" sqref="A23"/>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9.8554687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89.25" customHeight="1">
      <c r="A7" s="230" t="s">
        <v>180</v>
      </c>
      <c r="B7" s="230"/>
      <c r="C7" s="230"/>
      <c r="D7" s="230"/>
      <c r="E7" s="230"/>
      <c r="F7" s="100"/>
    </row>
    <row r="8" spans="1:8">
      <c r="A8" s="3"/>
      <c r="B8" s="3"/>
      <c r="C8" s="3"/>
      <c r="D8" s="3"/>
      <c r="E8" s="4"/>
      <c r="F8" s="4"/>
    </row>
    <row r="9" spans="1:8" ht="45.75" customHeight="1">
      <c r="A9" s="230" t="s">
        <v>73</v>
      </c>
      <c r="B9" s="230"/>
      <c r="C9" s="230"/>
      <c r="D9" s="230"/>
      <c r="E9" s="230"/>
      <c r="F9" s="100"/>
    </row>
    <row r="10" spans="1:8" ht="15.75" thickBot="1">
      <c r="A10" s="5"/>
      <c r="B10" s="5"/>
      <c r="C10" s="5"/>
      <c r="D10" s="5"/>
      <c r="E10" s="6"/>
      <c r="F10" s="6"/>
      <c r="H10">
        <v>436.6</v>
      </c>
    </row>
    <row r="11" spans="1:8" ht="84.75" customHeight="1">
      <c r="A11" s="129" t="s">
        <v>3</v>
      </c>
      <c r="B11" s="130" t="s">
        <v>4</v>
      </c>
      <c r="C11" s="130" t="s">
        <v>5</v>
      </c>
      <c r="D11" s="131" t="s">
        <v>6</v>
      </c>
      <c r="E11" s="132" t="s">
        <v>7</v>
      </c>
      <c r="F11" s="38"/>
    </row>
    <row r="12" spans="1:8" ht="48">
      <c r="A12" s="174" t="s">
        <v>113</v>
      </c>
      <c r="B12" s="12" t="s">
        <v>114</v>
      </c>
      <c r="C12" s="11" t="s">
        <v>8</v>
      </c>
      <c r="D12" s="15">
        <v>0.4</v>
      </c>
      <c r="E12" s="175">
        <f>D12*$H$10*12</f>
        <v>2095.6800000000003</v>
      </c>
      <c r="F12" s="38"/>
    </row>
    <row r="13" spans="1:8" ht="60">
      <c r="A13" s="174" t="s">
        <v>115</v>
      </c>
      <c r="B13" s="12" t="s">
        <v>114</v>
      </c>
      <c r="C13" s="11" t="s">
        <v>8</v>
      </c>
      <c r="D13" s="15">
        <v>0.52</v>
      </c>
      <c r="E13" s="175">
        <f t="shared" ref="E13:E22" si="0">D13*$H$10*12</f>
        <v>2724.384</v>
      </c>
      <c r="F13" s="38"/>
    </row>
    <row r="14" spans="1:8" ht="38.25">
      <c r="A14" s="14" t="s">
        <v>118</v>
      </c>
      <c r="B14" s="11" t="s">
        <v>107</v>
      </c>
      <c r="C14" s="11" t="s">
        <v>10</v>
      </c>
      <c r="D14" s="12">
        <v>1.37</v>
      </c>
      <c r="E14" s="175">
        <f t="shared" si="0"/>
        <v>7177.7040000000006</v>
      </c>
      <c r="F14" s="39"/>
      <c r="G14" s="116"/>
    </row>
    <row r="15" spans="1:8" ht="38.25">
      <c r="A15" s="14" t="s">
        <v>119</v>
      </c>
      <c r="B15" s="11" t="s">
        <v>14</v>
      </c>
      <c r="C15" s="11" t="s">
        <v>8</v>
      </c>
      <c r="D15" s="12">
        <v>0.6</v>
      </c>
      <c r="E15" s="175">
        <f t="shared" si="0"/>
        <v>3143.5199999999995</v>
      </c>
      <c r="F15" s="39"/>
    </row>
    <row r="16" spans="1:8" ht="51">
      <c r="A16" s="14" t="s">
        <v>11</v>
      </c>
      <c r="B16" s="11" t="s">
        <v>107</v>
      </c>
      <c r="C16" s="11" t="s">
        <v>12</v>
      </c>
      <c r="D16" s="12">
        <v>0.18</v>
      </c>
      <c r="E16" s="229">
        <v>977.99</v>
      </c>
      <c r="F16" s="39">
        <f>D16*12*H10</f>
        <v>943.05600000000015</v>
      </c>
      <c r="G16" s="116">
        <f>E16-F16</f>
        <v>34.933999999999855</v>
      </c>
    </row>
    <row r="17" spans="1:10" ht="25.5">
      <c r="A17" s="14" t="s">
        <v>13</v>
      </c>
      <c r="B17" s="11" t="s">
        <v>107</v>
      </c>
      <c r="C17" s="11" t="s">
        <v>8</v>
      </c>
      <c r="D17" s="11">
        <v>7.68</v>
      </c>
      <c r="E17" s="175">
        <f t="shared" si="0"/>
        <v>40237.056000000004</v>
      </c>
      <c r="F17" s="39"/>
    </row>
    <row r="18" spans="1:10">
      <c r="A18" s="14" t="s">
        <v>29</v>
      </c>
      <c r="B18" s="11" t="s">
        <v>14</v>
      </c>
      <c r="C18" s="11" t="s">
        <v>8</v>
      </c>
      <c r="D18" s="12">
        <v>3.18</v>
      </c>
      <c r="E18" s="175">
        <f t="shared" si="0"/>
        <v>16660.656000000003</v>
      </c>
      <c r="F18" s="39"/>
    </row>
    <row r="19" spans="1:10">
      <c r="A19" s="14" t="s">
        <v>33</v>
      </c>
      <c r="B19" s="11" t="s">
        <v>107</v>
      </c>
      <c r="C19" s="11" t="s">
        <v>8</v>
      </c>
      <c r="D19" s="12">
        <v>0.43</v>
      </c>
      <c r="E19" s="175">
        <f t="shared" si="0"/>
        <v>2252.8559999999998</v>
      </c>
      <c r="F19" s="39"/>
    </row>
    <row r="20" spans="1:10" ht="25.5">
      <c r="A20" s="14" t="s">
        <v>15</v>
      </c>
      <c r="B20" s="11" t="s">
        <v>16</v>
      </c>
      <c r="C20" s="11" t="s">
        <v>8</v>
      </c>
      <c r="D20" s="12">
        <v>0.98</v>
      </c>
      <c r="E20" s="175">
        <f t="shared" si="0"/>
        <v>5134.4160000000002</v>
      </c>
      <c r="F20" s="39"/>
    </row>
    <row r="21" spans="1:10" ht="25.5">
      <c r="A21" s="14" t="s">
        <v>18</v>
      </c>
      <c r="B21" s="11" t="s">
        <v>16</v>
      </c>
      <c r="C21" s="11" t="s">
        <v>8</v>
      </c>
      <c r="D21" s="11">
        <v>0.35</v>
      </c>
      <c r="E21" s="175">
        <f t="shared" si="0"/>
        <v>1833.72</v>
      </c>
      <c r="F21" s="39"/>
      <c r="G21" s="116"/>
    </row>
    <row r="22" spans="1:10" ht="25.5">
      <c r="A22" s="14" t="s">
        <v>19</v>
      </c>
      <c r="B22" s="11" t="s">
        <v>14</v>
      </c>
      <c r="C22" s="11" t="s">
        <v>8</v>
      </c>
      <c r="D22" s="11">
        <v>1.61</v>
      </c>
      <c r="E22" s="175">
        <f t="shared" si="0"/>
        <v>8435.112000000001</v>
      </c>
      <c r="F22" s="39"/>
      <c r="G22" s="116"/>
    </row>
    <row r="23" spans="1:10" ht="25.5">
      <c r="A23" s="21" t="s">
        <v>133</v>
      </c>
      <c r="B23" s="11" t="s">
        <v>338</v>
      </c>
      <c r="C23" s="11" t="s">
        <v>124</v>
      </c>
      <c r="D23" s="228">
        <f>E23/1/H10</f>
        <v>11.543747136967475</v>
      </c>
      <c r="E23" s="175">
        <v>5040</v>
      </c>
      <c r="F23" s="39"/>
      <c r="G23" s="116"/>
    </row>
    <row r="24" spans="1:10">
      <c r="A24" s="21" t="s">
        <v>351</v>
      </c>
      <c r="B24" s="11" t="s">
        <v>345</v>
      </c>
      <c r="C24" s="11" t="s">
        <v>124</v>
      </c>
      <c r="D24" s="228">
        <f>E24/12/H10</f>
        <v>4.199114368605894</v>
      </c>
      <c r="E24" s="13">
        <v>22000</v>
      </c>
      <c r="F24" s="39"/>
      <c r="G24" s="116"/>
    </row>
    <row r="25" spans="1:10">
      <c r="A25" s="21" t="s">
        <v>352</v>
      </c>
      <c r="B25" s="22" t="s">
        <v>353</v>
      </c>
      <c r="C25" s="11" t="s">
        <v>124</v>
      </c>
      <c r="D25" s="227">
        <f>E25/12/H10</f>
        <v>2.8725759657963046</v>
      </c>
      <c r="E25" s="23">
        <v>15050</v>
      </c>
      <c r="F25" s="39"/>
      <c r="G25" s="116"/>
    </row>
    <row r="26" spans="1:10" ht="19.5" thickBot="1">
      <c r="A26" s="16" t="s">
        <v>32</v>
      </c>
      <c r="B26" s="17"/>
      <c r="C26" s="17"/>
      <c r="D26" s="84"/>
      <c r="E26" s="115">
        <f>SUM(E12:E25)</f>
        <v>132763.09400000001</v>
      </c>
      <c r="F26" s="40"/>
      <c r="H26" s="116"/>
    </row>
    <row r="27" spans="1:10">
      <c r="A27" s="5"/>
      <c r="B27" s="5"/>
      <c r="C27" s="5"/>
      <c r="D27" s="5"/>
      <c r="E27" s="6"/>
      <c r="F27" s="6"/>
    </row>
    <row r="28" spans="1:10" ht="30" customHeight="1">
      <c r="A28" s="230" t="s">
        <v>354</v>
      </c>
      <c r="B28" s="230"/>
      <c r="C28" s="230"/>
      <c r="D28" s="230"/>
      <c r="E28" s="230"/>
      <c r="F28" s="100"/>
    </row>
    <row r="29" spans="1:10">
      <c r="A29" s="138"/>
      <c r="B29" s="138"/>
      <c r="C29" s="138"/>
      <c r="D29" s="138"/>
      <c r="E29" s="139"/>
      <c r="F29" s="6"/>
      <c r="I29" s="233"/>
      <c r="J29" s="233"/>
    </row>
    <row r="30" spans="1:10" ht="47.25" customHeight="1">
      <c r="A30" s="230" t="s">
        <v>355</v>
      </c>
      <c r="B30" s="230"/>
      <c r="C30" s="230"/>
      <c r="D30" s="230"/>
      <c r="E30" s="230"/>
      <c r="F30" s="100"/>
    </row>
    <row r="31" spans="1:10">
      <c r="A31" s="5"/>
      <c r="B31" s="5"/>
      <c r="C31" s="5"/>
      <c r="D31" s="5"/>
      <c r="E31" s="6"/>
      <c r="F31" s="6"/>
    </row>
    <row r="32" spans="1:10" ht="32.25" customHeight="1">
      <c r="A32" s="230" t="s">
        <v>99</v>
      </c>
      <c r="B32" s="230"/>
      <c r="C32" s="230"/>
      <c r="D32" s="230"/>
      <c r="E32" s="230"/>
      <c r="F32" s="101"/>
    </row>
    <row r="33" spans="1:6">
      <c r="A33" s="136"/>
      <c r="B33" s="136"/>
      <c r="C33" s="136"/>
      <c r="D33" s="136"/>
      <c r="E33" s="136"/>
      <c r="F33" s="6"/>
    </row>
    <row r="34" spans="1:6" ht="28.5" customHeight="1">
      <c r="A34" s="230" t="s">
        <v>21</v>
      </c>
      <c r="B34" s="230"/>
      <c r="C34" s="230"/>
      <c r="D34" s="230"/>
      <c r="E34" s="230"/>
      <c r="F34" s="100"/>
    </row>
    <row r="35" spans="1:6">
      <c r="A35" s="5"/>
      <c r="B35" s="5"/>
      <c r="C35" s="5"/>
      <c r="D35" s="5"/>
      <c r="E35" s="6"/>
      <c r="F35" s="6"/>
    </row>
    <row r="36" spans="1:6">
      <c r="A36" s="5"/>
      <c r="B36" s="5"/>
      <c r="C36" s="5"/>
      <c r="D36" s="5"/>
      <c r="E36" s="6"/>
      <c r="F36" s="6"/>
    </row>
    <row r="37" spans="1:6">
      <c r="A37" s="236" t="s">
        <v>22</v>
      </c>
      <c r="B37" s="236"/>
      <c r="C37" s="236"/>
      <c r="D37" s="236"/>
      <c r="E37" s="236"/>
      <c r="F37" s="102"/>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row r="75" spans="1:1">
      <c r="A75" t="s">
        <v>105</v>
      </c>
    </row>
  </sheetData>
  <mergeCells count="13">
    <mergeCell ref="I29:J29"/>
    <mergeCell ref="B44:D44"/>
    <mergeCell ref="A1:E1"/>
    <mergeCell ref="A2:E2"/>
    <mergeCell ref="D4:E4"/>
    <mergeCell ref="A7:E7"/>
    <mergeCell ref="A9:E9"/>
    <mergeCell ref="A28:E28"/>
    <mergeCell ref="A30:E30"/>
    <mergeCell ref="A32:E32"/>
    <mergeCell ref="A34:E34"/>
    <mergeCell ref="A37:E37"/>
    <mergeCell ref="B40:D40"/>
  </mergeCells>
  <pageMargins left="0.24" right="0.21" top="0.4" bottom="0.32" header="0.3" footer="0.24"/>
  <pageSetup paperSize="9" orientation="portrait" r:id="rId1"/>
</worksheet>
</file>

<file path=xl/worksheets/sheet45.xml><?xml version="1.0" encoding="utf-8"?>
<worksheet xmlns="http://schemas.openxmlformats.org/spreadsheetml/2006/main" xmlns:r="http://schemas.openxmlformats.org/officeDocument/2006/relationships">
  <dimension ref="A1:H72"/>
  <sheetViews>
    <sheetView topLeftCell="A15" workbookViewId="0">
      <selection activeCell="F29" sqref="F29"/>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0.425781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3.75" customHeight="1">
      <c r="A7" s="230" t="s">
        <v>181</v>
      </c>
      <c r="B7" s="230"/>
      <c r="C7" s="230"/>
      <c r="D7" s="230"/>
      <c r="E7" s="230"/>
      <c r="F7" s="100"/>
    </row>
    <row r="8" spans="1:8">
      <c r="A8" s="3"/>
      <c r="B8" s="3"/>
      <c r="C8" s="3"/>
      <c r="D8" s="3"/>
      <c r="E8" s="4"/>
      <c r="F8" s="4"/>
    </row>
    <row r="9" spans="1:8" ht="45.75" customHeight="1">
      <c r="A9" s="230" t="s">
        <v>74</v>
      </c>
      <c r="B9" s="230"/>
      <c r="C9" s="230"/>
      <c r="D9" s="230"/>
      <c r="E9" s="230"/>
      <c r="F9" s="100"/>
    </row>
    <row r="10" spans="1:8" ht="15.75" thickBot="1">
      <c r="A10" s="5"/>
      <c r="B10" s="5"/>
      <c r="C10" s="5"/>
      <c r="D10" s="5"/>
      <c r="E10" s="6"/>
      <c r="F10" s="6"/>
      <c r="H10">
        <v>277.8</v>
      </c>
    </row>
    <row r="11" spans="1:8" ht="84.75" customHeight="1">
      <c r="A11" s="7" t="s">
        <v>3</v>
      </c>
      <c r="B11" s="8" t="s">
        <v>4</v>
      </c>
      <c r="C11" s="8" t="s">
        <v>5</v>
      </c>
      <c r="D11" s="9" t="s">
        <v>6</v>
      </c>
      <c r="E11" s="10" t="s">
        <v>7</v>
      </c>
      <c r="F11" s="38"/>
    </row>
    <row r="12" spans="1:8" ht="48">
      <c r="A12" s="174" t="s">
        <v>113</v>
      </c>
      <c r="B12" s="12" t="s">
        <v>114</v>
      </c>
      <c r="C12" s="11" t="s">
        <v>8</v>
      </c>
      <c r="D12" s="15">
        <v>0.4</v>
      </c>
      <c r="E12" s="175">
        <f>D12*$H$10*12</f>
        <v>1333.44</v>
      </c>
      <c r="F12" s="38"/>
    </row>
    <row r="13" spans="1:8" ht="48">
      <c r="A13" s="174" t="s">
        <v>128</v>
      </c>
      <c r="B13" s="12" t="s">
        <v>114</v>
      </c>
      <c r="C13" s="11" t="s">
        <v>8</v>
      </c>
      <c r="D13" s="15">
        <v>0.52</v>
      </c>
      <c r="E13" s="175">
        <f t="shared" ref="E13:E22" si="0">D13*$H$10*12</f>
        <v>1733.4720000000002</v>
      </c>
      <c r="F13" s="38"/>
    </row>
    <row r="14" spans="1:8" ht="38.25">
      <c r="A14" s="14" t="s">
        <v>118</v>
      </c>
      <c r="B14" s="11" t="s">
        <v>107</v>
      </c>
      <c r="C14" s="11" t="s">
        <v>10</v>
      </c>
      <c r="D14" s="12">
        <v>1.44</v>
      </c>
      <c r="E14" s="175">
        <f t="shared" si="0"/>
        <v>4800.384</v>
      </c>
      <c r="F14" s="39"/>
      <c r="G14" s="116"/>
    </row>
    <row r="15" spans="1:8" ht="38.25">
      <c r="A15" s="14" t="s">
        <v>119</v>
      </c>
      <c r="B15" s="11" t="s">
        <v>14</v>
      </c>
      <c r="C15" s="11" t="s">
        <v>8</v>
      </c>
      <c r="D15" s="12">
        <v>0.6</v>
      </c>
      <c r="E15" s="175">
        <f t="shared" si="0"/>
        <v>2000.16</v>
      </c>
      <c r="F15" s="39"/>
    </row>
    <row r="16" spans="1:8" ht="51">
      <c r="A16" s="14" t="s">
        <v>11</v>
      </c>
      <c r="B16" s="11" t="s">
        <v>107</v>
      </c>
      <c r="C16" s="11" t="s">
        <v>12</v>
      </c>
      <c r="D16" s="12">
        <v>0.38</v>
      </c>
      <c r="E16" s="175">
        <v>1301.99</v>
      </c>
      <c r="F16" s="39">
        <f>D16*12*H10</f>
        <v>1266.7680000000003</v>
      </c>
      <c r="G16" s="116">
        <f>E16-F16</f>
        <v>35.221999999999753</v>
      </c>
    </row>
    <row r="17" spans="1:7" ht="31.5" customHeight="1">
      <c r="A17" s="14" t="s">
        <v>13</v>
      </c>
      <c r="B17" s="11" t="s">
        <v>107</v>
      </c>
      <c r="C17" s="11" t="s">
        <v>8</v>
      </c>
      <c r="D17" s="11">
        <v>7.56</v>
      </c>
      <c r="E17" s="175">
        <f t="shared" si="0"/>
        <v>25202.016000000003</v>
      </c>
      <c r="F17" s="39"/>
    </row>
    <row r="18" spans="1:7">
      <c r="A18" s="14" t="s">
        <v>29</v>
      </c>
      <c r="B18" s="11" t="s">
        <v>14</v>
      </c>
      <c r="C18" s="11" t="s">
        <v>8</v>
      </c>
      <c r="D18" s="12">
        <v>3.18</v>
      </c>
      <c r="E18" s="175">
        <f t="shared" si="0"/>
        <v>10600.848000000002</v>
      </c>
      <c r="F18" s="39"/>
    </row>
    <row r="19" spans="1:7">
      <c r="A19" s="14" t="s">
        <v>33</v>
      </c>
      <c r="B19" s="11" t="s">
        <v>107</v>
      </c>
      <c r="C19" s="11" t="s">
        <v>8</v>
      </c>
      <c r="D19" s="12">
        <v>0.56999999999999995</v>
      </c>
      <c r="E19" s="175">
        <f t="shared" si="0"/>
        <v>1900.152</v>
      </c>
      <c r="F19" s="39"/>
      <c r="G19" s="116"/>
    </row>
    <row r="20" spans="1:7" ht="25.5">
      <c r="A20" s="14" t="s">
        <v>15</v>
      </c>
      <c r="B20" s="11" t="s">
        <v>16</v>
      </c>
      <c r="C20" s="11" t="s">
        <v>8</v>
      </c>
      <c r="D20" s="12">
        <v>0.98</v>
      </c>
      <c r="E20" s="175">
        <f t="shared" si="0"/>
        <v>3266.9280000000003</v>
      </c>
      <c r="F20" s="39"/>
    </row>
    <row r="21" spans="1:7" ht="25.5">
      <c r="A21" s="14" t="s">
        <v>18</v>
      </c>
      <c r="B21" s="11" t="s">
        <v>16</v>
      </c>
      <c r="C21" s="11" t="s">
        <v>8</v>
      </c>
      <c r="D21" s="11">
        <v>0.35</v>
      </c>
      <c r="E21" s="175">
        <f t="shared" si="0"/>
        <v>1166.76</v>
      </c>
      <c r="F21" s="39"/>
      <c r="G21" s="116"/>
    </row>
    <row r="22" spans="1:7" ht="25.5">
      <c r="A22" s="14" t="s">
        <v>19</v>
      </c>
      <c r="B22" s="11" t="s">
        <v>14</v>
      </c>
      <c r="C22" s="11" t="s">
        <v>8</v>
      </c>
      <c r="D22" s="11">
        <v>1.61</v>
      </c>
      <c r="E22" s="175">
        <f t="shared" si="0"/>
        <v>5367.0960000000005</v>
      </c>
      <c r="F22" s="39"/>
      <c r="G22" s="116"/>
    </row>
    <row r="23" spans="1:7" ht="19.5" thickBot="1">
      <c r="A23" s="16" t="s">
        <v>32</v>
      </c>
      <c r="B23" s="17"/>
      <c r="C23" s="17"/>
      <c r="D23" s="84"/>
      <c r="E23" s="115">
        <f>SUM(E12:E22)</f>
        <v>58673.245999999999</v>
      </c>
      <c r="F23" s="40"/>
      <c r="G23" s="116"/>
    </row>
    <row r="24" spans="1:7">
      <c r="A24" s="5"/>
      <c r="B24" s="5"/>
      <c r="C24" s="5"/>
      <c r="D24" s="5"/>
      <c r="E24" s="6"/>
      <c r="F24" s="6"/>
    </row>
    <row r="25" spans="1:7" ht="36.75" customHeight="1">
      <c r="A25" s="230" t="s">
        <v>356</v>
      </c>
      <c r="B25" s="230"/>
      <c r="C25" s="230"/>
      <c r="D25" s="230"/>
      <c r="E25" s="230"/>
      <c r="F25" s="100"/>
    </row>
    <row r="26" spans="1:7">
      <c r="A26" s="138"/>
      <c r="B26" s="138"/>
      <c r="C26" s="138"/>
      <c r="D26" s="138"/>
      <c r="E26" s="139"/>
      <c r="F26" s="6"/>
    </row>
    <row r="27" spans="1:7" ht="32.25" customHeight="1">
      <c r="A27" s="230" t="s">
        <v>357</v>
      </c>
      <c r="B27" s="230"/>
      <c r="C27" s="230"/>
      <c r="D27" s="230"/>
      <c r="E27" s="230"/>
      <c r="F27" s="100"/>
    </row>
    <row r="28" spans="1:7">
      <c r="A28" s="5"/>
      <c r="B28" s="5"/>
      <c r="C28" s="5"/>
      <c r="D28" s="5"/>
      <c r="E28" s="6"/>
      <c r="F28" s="6"/>
    </row>
    <row r="29" spans="1:7" ht="32.25" customHeight="1">
      <c r="A29" s="230" t="s">
        <v>99</v>
      </c>
      <c r="B29" s="230"/>
      <c r="C29" s="230"/>
      <c r="D29" s="230"/>
      <c r="E29" s="230"/>
      <c r="F29" s="101"/>
    </row>
    <row r="30" spans="1:7">
      <c r="A30" s="136"/>
      <c r="B30" s="136"/>
      <c r="C30" s="136"/>
      <c r="D30" s="136"/>
      <c r="E30" s="136"/>
      <c r="F30" s="6"/>
    </row>
    <row r="31" spans="1:7" ht="28.5" customHeight="1">
      <c r="A31" s="230" t="s">
        <v>21</v>
      </c>
      <c r="B31" s="230"/>
      <c r="C31" s="230"/>
      <c r="D31" s="230"/>
      <c r="E31" s="230"/>
      <c r="F31" s="100"/>
    </row>
    <row r="32" spans="1:7">
      <c r="A32" s="5"/>
      <c r="B32" s="5"/>
      <c r="C32" s="5"/>
      <c r="D32" s="5"/>
      <c r="E32" s="6"/>
      <c r="F32" s="6"/>
    </row>
    <row r="33" spans="1:6">
      <c r="A33" s="5"/>
      <c r="B33" s="5"/>
      <c r="C33" s="5"/>
      <c r="D33" s="5"/>
      <c r="E33" s="6"/>
      <c r="F33" s="6"/>
    </row>
    <row r="34" spans="1:6">
      <c r="A34" s="236" t="s">
        <v>22</v>
      </c>
      <c r="B34" s="236"/>
      <c r="C34" s="236"/>
      <c r="D34" s="236"/>
      <c r="E34" s="236"/>
      <c r="F34" s="102"/>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row r="72" spans="1:1">
      <c r="A72" t="s">
        <v>105</v>
      </c>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26" bottom="0.32" header="0.22" footer="0.24"/>
  <pageSetup paperSize="9" orientation="portrait" r:id="rId1"/>
</worksheet>
</file>

<file path=xl/worksheets/sheet46.xml><?xml version="1.0" encoding="utf-8"?>
<worksheet xmlns="http://schemas.openxmlformats.org/spreadsheetml/2006/main" xmlns:r="http://schemas.openxmlformats.org/officeDocument/2006/relationships">
  <dimension ref="A1:H69"/>
  <sheetViews>
    <sheetView topLeftCell="A13" workbookViewId="0">
      <selection activeCell="D4" sqref="D4:E4"/>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112.5" customHeight="1">
      <c r="A7" s="230" t="s">
        <v>117</v>
      </c>
      <c r="B7" s="230"/>
      <c r="C7" s="230"/>
      <c r="D7" s="230"/>
      <c r="E7" s="230"/>
      <c r="F7" s="100"/>
    </row>
    <row r="8" spans="1:8">
      <c r="A8" s="3"/>
      <c r="B8" s="3"/>
      <c r="C8" s="3"/>
      <c r="D8" s="3"/>
      <c r="E8" s="4"/>
      <c r="F8" s="4"/>
    </row>
    <row r="9" spans="1:8" ht="45.75" customHeight="1">
      <c r="A9" s="230" t="s">
        <v>76</v>
      </c>
      <c r="B9" s="230"/>
      <c r="C9" s="230"/>
      <c r="D9" s="230"/>
      <c r="E9" s="230"/>
      <c r="F9" s="100"/>
    </row>
    <row r="10" spans="1:8" ht="15.75" thickBot="1">
      <c r="A10" s="5"/>
      <c r="B10" s="5"/>
      <c r="C10" s="5"/>
      <c r="D10" s="5"/>
      <c r="E10" s="6"/>
      <c r="F10" s="6"/>
      <c r="H10">
        <v>294.2</v>
      </c>
    </row>
    <row r="11" spans="1:8" ht="77.25" customHeight="1">
      <c r="A11" s="7" t="s">
        <v>3</v>
      </c>
      <c r="B11" s="8" t="s">
        <v>4</v>
      </c>
      <c r="C11" s="8" t="s">
        <v>5</v>
      </c>
      <c r="D11" s="9" t="s">
        <v>6</v>
      </c>
      <c r="E11" s="10" t="s">
        <v>7</v>
      </c>
      <c r="F11" s="38"/>
    </row>
    <row r="12" spans="1:8" ht="48">
      <c r="A12" s="174" t="s">
        <v>113</v>
      </c>
      <c r="B12" s="12" t="s">
        <v>114</v>
      </c>
      <c r="C12" s="11" t="s">
        <v>8</v>
      </c>
      <c r="D12" s="15">
        <v>0.4</v>
      </c>
      <c r="E12" s="175">
        <f>D12*$H$10*12</f>
        <v>1412.16</v>
      </c>
      <c r="F12" s="38"/>
    </row>
    <row r="13" spans="1:8" ht="48">
      <c r="A13" s="174" t="s">
        <v>128</v>
      </c>
      <c r="B13" s="12" t="s">
        <v>114</v>
      </c>
      <c r="C13" s="11" t="s">
        <v>8</v>
      </c>
      <c r="D13" s="15">
        <v>0.52</v>
      </c>
      <c r="E13" s="175">
        <f t="shared" ref="E13:E22" si="0">D13*$H$10*12</f>
        <v>1835.808</v>
      </c>
      <c r="F13" s="38"/>
    </row>
    <row r="14" spans="1:8" ht="38.25">
      <c r="A14" s="14" t="s">
        <v>118</v>
      </c>
      <c r="B14" s="11" t="s">
        <v>107</v>
      </c>
      <c r="C14" s="11" t="s">
        <v>10</v>
      </c>
      <c r="D14" s="12">
        <v>1.36</v>
      </c>
      <c r="E14" s="175">
        <f t="shared" si="0"/>
        <v>4801.3440000000001</v>
      </c>
      <c r="F14" s="39"/>
    </row>
    <row r="15" spans="1:8" ht="38.25">
      <c r="A15" s="14" t="s">
        <v>119</v>
      </c>
      <c r="B15" s="11" t="s">
        <v>14</v>
      </c>
      <c r="C15" s="11" t="s">
        <v>8</v>
      </c>
      <c r="D15" s="12">
        <v>0.6</v>
      </c>
      <c r="E15" s="175">
        <f t="shared" si="0"/>
        <v>2118.2399999999998</v>
      </c>
      <c r="F15" s="39"/>
    </row>
    <row r="16" spans="1:8" ht="51">
      <c r="A16" s="14" t="s">
        <v>11</v>
      </c>
      <c r="B16" s="11" t="s">
        <v>107</v>
      </c>
      <c r="C16" s="11" t="s">
        <v>12</v>
      </c>
      <c r="D16" s="12">
        <v>0.36</v>
      </c>
      <c r="E16" s="175">
        <v>1301.99</v>
      </c>
      <c r="F16" s="39">
        <f>D16*12*H10</f>
        <v>1270.944</v>
      </c>
      <c r="G16" s="116">
        <f>E16-F16</f>
        <v>31.046000000000049</v>
      </c>
    </row>
    <row r="17" spans="1:7" ht="25.5">
      <c r="A17" s="14" t="s">
        <v>13</v>
      </c>
      <c r="B17" s="11" t="s">
        <v>107</v>
      </c>
      <c r="C17" s="11" t="s">
        <v>8</v>
      </c>
      <c r="D17" s="11">
        <v>8.98</v>
      </c>
      <c r="E17" s="175">
        <f t="shared" si="0"/>
        <v>31702.992000000002</v>
      </c>
      <c r="F17" s="39"/>
    </row>
    <row r="18" spans="1:7">
      <c r="A18" s="14" t="s">
        <v>29</v>
      </c>
      <c r="B18" s="11" t="s">
        <v>14</v>
      </c>
      <c r="C18" s="11" t="s">
        <v>8</v>
      </c>
      <c r="D18" s="12">
        <v>3.18</v>
      </c>
      <c r="E18" s="175">
        <f t="shared" si="0"/>
        <v>11226.672</v>
      </c>
      <c r="F18" s="39"/>
    </row>
    <row r="19" spans="1:7">
      <c r="A19" s="14" t="s">
        <v>33</v>
      </c>
      <c r="B19" s="11" t="s">
        <v>107</v>
      </c>
      <c r="C19" s="11" t="s">
        <v>8</v>
      </c>
      <c r="D19" s="12">
        <v>0.28000000000000003</v>
      </c>
      <c r="E19" s="175">
        <f t="shared" si="0"/>
        <v>988.51200000000006</v>
      </c>
      <c r="F19" s="39"/>
    </row>
    <row r="20" spans="1:7" ht="25.5">
      <c r="A20" s="14" t="s">
        <v>15</v>
      </c>
      <c r="B20" s="11" t="s">
        <v>16</v>
      </c>
      <c r="C20" s="11" t="s">
        <v>8</v>
      </c>
      <c r="D20" s="12">
        <v>0.98</v>
      </c>
      <c r="E20" s="175">
        <f t="shared" si="0"/>
        <v>3459.7919999999995</v>
      </c>
      <c r="F20" s="39"/>
    </row>
    <row r="21" spans="1:7" ht="25.5">
      <c r="A21" s="14" t="s">
        <v>18</v>
      </c>
      <c r="B21" s="11" t="s">
        <v>16</v>
      </c>
      <c r="C21" s="11" t="s">
        <v>8</v>
      </c>
      <c r="D21" s="11">
        <v>0.35</v>
      </c>
      <c r="E21" s="175">
        <f t="shared" si="0"/>
        <v>1235.6399999999999</v>
      </c>
      <c r="F21" s="39"/>
      <c r="G21" s="116"/>
    </row>
    <row r="22" spans="1:7" ht="25.5">
      <c r="A22" s="14" t="s">
        <v>19</v>
      </c>
      <c r="B22" s="11" t="s">
        <v>14</v>
      </c>
      <c r="C22" s="11" t="s">
        <v>8</v>
      </c>
      <c r="D22" s="11">
        <v>1.61</v>
      </c>
      <c r="E22" s="175">
        <f t="shared" si="0"/>
        <v>5683.9440000000004</v>
      </c>
      <c r="F22" s="39"/>
      <c r="G22" s="116"/>
    </row>
    <row r="23" spans="1:7">
      <c r="A23" s="21" t="s">
        <v>358</v>
      </c>
      <c r="B23" s="22" t="s">
        <v>353</v>
      </c>
      <c r="C23" s="11" t="s">
        <v>8</v>
      </c>
      <c r="D23" s="227">
        <f>E23/12/H10</f>
        <v>0.43847722637661457</v>
      </c>
      <c r="E23" s="13">
        <v>1548</v>
      </c>
      <c r="F23" s="39"/>
    </row>
    <row r="24" spans="1:7" ht="19.5" thickBot="1">
      <c r="A24" s="16" t="s">
        <v>32</v>
      </c>
      <c r="B24" s="17"/>
      <c r="C24" s="17"/>
      <c r="D24" s="84"/>
      <c r="E24" s="115">
        <f>SUM(E12:E23)</f>
        <v>67315.093999999997</v>
      </c>
      <c r="F24" s="40"/>
      <c r="G24" s="116"/>
    </row>
    <row r="25" spans="1:7">
      <c r="A25" s="5"/>
      <c r="B25" s="5"/>
      <c r="C25" s="5"/>
      <c r="D25" s="5"/>
      <c r="E25" s="6"/>
      <c r="F25" s="6"/>
    </row>
    <row r="26" spans="1:7" ht="31.5" customHeight="1">
      <c r="A26" s="230" t="s">
        <v>359</v>
      </c>
      <c r="B26" s="230"/>
      <c r="C26" s="230"/>
      <c r="D26" s="230"/>
      <c r="E26" s="230"/>
      <c r="F26" s="100"/>
    </row>
    <row r="27" spans="1:7">
      <c r="A27" s="5"/>
      <c r="B27" s="5"/>
      <c r="C27" s="5"/>
      <c r="D27" s="5"/>
      <c r="E27" s="6"/>
      <c r="F27" s="6"/>
    </row>
    <row r="28" spans="1:7" ht="33.75" customHeight="1">
      <c r="A28" s="230" t="s">
        <v>360</v>
      </c>
      <c r="B28" s="230"/>
      <c r="C28" s="230"/>
      <c r="D28" s="230"/>
      <c r="E28" s="230"/>
      <c r="F28" s="100"/>
    </row>
    <row r="29" spans="1:7">
      <c r="A29" s="5"/>
      <c r="B29" s="5"/>
      <c r="C29" s="5"/>
      <c r="D29" s="5"/>
      <c r="E29" s="6"/>
      <c r="F29" s="6"/>
    </row>
    <row r="30" spans="1:7" ht="30.75"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69" spans="1:1">
      <c r="A69"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7.xml><?xml version="1.0" encoding="utf-8"?>
<worksheet xmlns="http://schemas.openxmlformats.org/spreadsheetml/2006/main" xmlns:r="http://schemas.openxmlformats.org/officeDocument/2006/relationships">
  <dimension ref="A1:H66"/>
  <sheetViews>
    <sheetView topLeftCell="A19" workbookViewId="0">
      <selection activeCell="G28" sqref="G28"/>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1.140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2.25" customHeight="1">
      <c r="A7" s="230" t="s">
        <v>182</v>
      </c>
      <c r="B7" s="230"/>
      <c r="C7" s="230"/>
      <c r="D7" s="230"/>
      <c r="E7" s="230"/>
      <c r="F7" s="100"/>
    </row>
    <row r="8" spans="1:8">
      <c r="A8" s="3"/>
      <c r="B8" s="3"/>
      <c r="C8" s="3"/>
      <c r="D8" s="3"/>
      <c r="E8" s="4"/>
      <c r="F8" s="4"/>
    </row>
    <row r="9" spans="1:8" ht="45.75" customHeight="1">
      <c r="A9" s="230" t="s">
        <v>77</v>
      </c>
      <c r="B9" s="230"/>
      <c r="C9" s="230"/>
      <c r="D9" s="230"/>
      <c r="E9" s="230"/>
      <c r="F9" s="100"/>
    </row>
    <row r="10" spans="1:8" ht="15.75" thickBot="1">
      <c r="A10" s="5"/>
      <c r="B10" s="5"/>
      <c r="C10" s="5"/>
      <c r="D10" s="5"/>
      <c r="E10" s="6"/>
      <c r="F10" s="6"/>
      <c r="H10">
        <v>282.89999999999998</v>
      </c>
    </row>
    <row r="11" spans="1:8" ht="84.75" customHeight="1">
      <c r="A11" s="7" t="s">
        <v>3</v>
      </c>
      <c r="B11" s="8" t="s">
        <v>4</v>
      </c>
      <c r="C11" s="8" t="s">
        <v>5</v>
      </c>
      <c r="D11" s="9" t="s">
        <v>6</v>
      </c>
      <c r="E11" s="10" t="s">
        <v>7</v>
      </c>
      <c r="F11" s="38"/>
    </row>
    <row r="12" spans="1:8" ht="48">
      <c r="A12" s="174" t="s">
        <v>113</v>
      </c>
      <c r="B12" s="12" t="s">
        <v>114</v>
      </c>
      <c r="C12" s="11" t="s">
        <v>8</v>
      </c>
      <c r="D12" s="15">
        <v>0.4</v>
      </c>
      <c r="E12" s="175">
        <f>D12*$H$10*12</f>
        <v>1357.92</v>
      </c>
      <c r="F12" s="38"/>
    </row>
    <row r="13" spans="1:8" ht="60">
      <c r="A13" s="174" t="s">
        <v>115</v>
      </c>
      <c r="B13" s="12" t="s">
        <v>114</v>
      </c>
      <c r="C13" s="11" t="s">
        <v>8</v>
      </c>
      <c r="D13" s="15">
        <v>0.52</v>
      </c>
      <c r="E13" s="175">
        <f t="shared" ref="E13:E22" si="0">D13*$H$10*12</f>
        <v>1765.296</v>
      </c>
      <c r="F13" s="38"/>
    </row>
    <row r="14" spans="1:8" ht="51">
      <c r="A14" s="14" t="s">
        <v>9</v>
      </c>
      <c r="B14" s="11" t="s">
        <v>107</v>
      </c>
      <c r="C14" s="11" t="s">
        <v>10</v>
      </c>
      <c r="D14" s="12">
        <v>1.06</v>
      </c>
      <c r="E14" s="175">
        <f t="shared" si="0"/>
        <v>3598.4879999999994</v>
      </c>
      <c r="F14" s="39"/>
    </row>
    <row r="15" spans="1:8" ht="51">
      <c r="A15" s="14" t="s">
        <v>34</v>
      </c>
      <c r="B15" s="11" t="s">
        <v>14</v>
      </c>
      <c r="C15" s="11" t="s">
        <v>8</v>
      </c>
      <c r="D15" s="12">
        <v>1.04</v>
      </c>
      <c r="E15" s="175">
        <f t="shared" si="0"/>
        <v>3530.5920000000001</v>
      </c>
      <c r="F15" s="39"/>
    </row>
    <row r="16" spans="1:8" ht="51">
      <c r="A16" s="14" t="s">
        <v>11</v>
      </c>
      <c r="B16" s="11" t="s">
        <v>107</v>
      </c>
      <c r="C16" s="11" t="s">
        <v>12</v>
      </c>
      <c r="D16" s="12">
        <v>0.34</v>
      </c>
      <c r="E16" s="175">
        <v>1253.99</v>
      </c>
      <c r="F16" s="39">
        <f>D16*12*H10</f>
        <v>1154.232</v>
      </c>
      <c r="G16" s="116">
        <f>E16-F16</f>
        <v>99.758000000000038</v>
      </c>
    </row>
    <row r="17" spans="1:7" ht="25.5">
      <c r="A17" s="14" t="s">
        <v>13</v>
      </c>
      <c r="B17" s="11" t="s">
        <v>107</v>
      </c>
      <c r="C17" s="11" t="s">
        <v>8</v>
      </c>
      <c r="D17" s="11">
        <v>6.68</v>
      </c>
      <c r="E17" s="175">
        <f t="shared" si="0"/>
        <v>22677.263999999996</v>
      </c>
      <c r="F17" s="39"/>
    </row>
    <row r="18" spans="1:7">
      <c r="A18" s="14" t="s">
        <v>29</v>
      </c>
      <c r="B18" s="11" t="s">
        <v>14</v>
      </c>
      <c r="C18" s="11" t="s">
        <v>8</v>
      </c>
      <c r="D18" s="12">
        <v>2.98</v>
      </c>
      <c r="E18" s="175">
        <f t="shared" si="0"/>
        <v>10116.503999999999</v>
      </c>
      <c r="F18" s="39"/>
    </row>
    <row r="19" spans="1:7">
      <c r="A19" s="14" t="s">
        <v>33</v>
      </c>
      <c r="B19" s="11" t="s">
        <v>107</v>
      </c>
      <c r="C19" s="11" t="s">
        <v>8</v>
      </c>
      <c r="D19" s="12">
        <v>0.26</v>
      </c>
      <c r="E19" s="175">
        <f t="shared" si="0"/>
        <v>882.64800000000002</v>
      </c>
      <c r="F19" s="39"/>
      <c r="G19" s="116"/>
    </row>
    <row r="20" spans="1:7" ht="25.5">
      <c r="A20" s="14" t="s">
        <v>15</v>
      </c>
      <c r="B20" s="11" t="s">
        <v>16</v>
      </c>
      <c r="C20" s="11" t="s">
        <v>8</v>
      </c>
      <c r="D20" s="12">
        <v>0.89</v>
      </c>
      <c r="E20" s="175">
        <f t="shared" si="0"/>
        <v>3021.3719999999998</v>
      </c>
      <c r="F20" s="39"/>
    </row>
    <row r="21" spans="1:7" ht="25.5">
      <c r="A21" s="14" t="s">
        <v>18</v>
      </c>
      <c r="B21" s="11" t="s">
        <v>16</v>
      </c>
      <c r="C21" s="11" t="s">
        <v>8</v>
      </c>
      <c r="D21" s="11">
        <v>0.32</v>
      </c>
      <c r="E21" s="175">
        <f t="shared" si="0"/>
        <v>1086.3359999999998</v>
      </c>
      <c r="F21" s="39"/>
      <c r="G21" s="116"/>
    </row>
    <row r="22" spans="1:7" ht="25.5">
      <c r="A22" s="14" t="s">
        <v>19</v>
      </c>
      <c r="B22" s="11" t="s">
        <v>14</v>
      </c>
      <c r="C22" s="11" t="s">
        <v>8</v>
      </c>
      <c r="D22" s="11">
        <v>0.56999999999999995</v>
      </c>
      <c r="E22" s="175">
        <f t="shared" si="0"/>
        <v>1935.0359999999998</v>
      </c>
      <c r="F22" s="39"/>
      <c r="G22" s="116"/>
    </row>
    <row r="23" spans="1:7" ht="25.5">
      <c r="A23" s="21" t="s">
        <v>133</v>
      </c>
      <c r="B23" s="22" t="s">
        <v>338</v>
      </c>
      <c r="C23" s="22" t="s">
        <v>124</v>
      </c>
      <c r="D23" s="227">
        <f>E23/12/H10</f>
        <v>1.5317544479792624</v>
      </c>
      <c r="E23" s="184">
        <v>5200</v>
      </c>
      <c r="F23" s="39"/>
      <c r="G23" s="116"/>
    </row>
    <row r="24" spans="1:7" ht="19.5" thickBot="1">
      <c r="A24" s="16" t="s">
        <v>32</v>
      </c>
      <c r="B24" s="17"/>
      <c r="C24" s="17"/>
      <c r="D24" s="84"/>
      <c r="E24" s="115">
        <f>SUM(E12:E23)</f>
        <v>56425.446000000004</v>
      </c>
      <c r="F24" s="40"/>
      <c r="G24" s="116"/>
    </row>
    <row r="25" spans="1:7">
      <c r="A25" s="5"/>
      <c r="B25" s="5"/>
      <c r="C25" s="5"/>
      <c r="D25" s="5"/>
      <c r="E25" s="6"/>
      <c r="F25" s="6"/>
    </row>
    <row r="26" spans="1:7" ht="30.75" customHeight="1">
      <c r="A26" s="230" t="s">
        <v>361</v>
      </c>
      <c r="B26" s="230"/>
      <c r="C26" s="230"/>
      <c r="D26" s="230"/>
      <c r="E26" s="230"/>
      <c r="F26" s="100"/>
    </row>
    <row r="27" spans="1:7">
      <c r="A27" s="5"/>
      <c r="B27" s="5"/>
      <c r="C27" s="5"/>
      <c r="D27" s="5"/>
      <c r="E27" s="6"/>
      <c r="F27" s="6"/>
    </row>
    <row r="28" spans="1:7" ht="32.25" customHeight="1">
      <c r="A28" s="230" t="s">
        <v>362</v>
      </c>
      <c r="B28" s="230"/>
      <c r="C28" s="230"/>
      <c r="D28" s="230"/>
      <c r="E28" s="230"/>
      <c r="F28" s="100"/>
    </row>
    <row r="29" spans="1:7">
      <c r="A29" s="5"/>
      <c r="B29" s="5"/>
      <c r="C29" s="5"/>
      <c r="D29" s="5"/>
      <c r="E29" s="6"/>
      <c r="F29" s="6"/>
    </row>
    <row r="30" spans="1:7" ht="27"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66" spans="1:1">
      <c r="A66"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8.xml><?xml version="1.0" encoding="utf-8"?>
<worksheet xmlns="http://schemas.openxmlformats.org/spreadsheetml/2006/main" xmlns:r="http://schemas.openxmlformats.org/officeDocument/2006/relationships">
  <dimension ref="A1:H43"/>
  <sheetViews>
    <sheetView workbookViewId="0">
      <selection activeCell="E25" sqref="E25"/>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1.5" customHeight="1">
      <c r="A7" s="230" t="s">
        <v>183</v>
      </c>
      <c r="B7" s="230"/>
      <c r="C7" s="230"/>
      <c r="D7" s="230"/>
      <c r="E7" s="230"/>
      <c r="F7" s="100"/>
    </row>
    <row r="8" spans="1:8">
      <c r="A8" s="3"/>
      <c r="B8" s="3"/>
      <c r="C8" s="3"/>
      <c r="D8" s="3"/>
      <c r="E8" s="4"/>
      <c r="F8" s="4"/>
    </row>
    <row r="9" spans="1:8" ht="45.75" customHeight="1">
      <c r="A9" s="230" t="s">
        <v>78</v>
      </c>
      <c r="B9" s="230"/>
      <c r="C9" s="230"/>
      <c r="D9" s="230"/>
      <c r="E9" s="230"/>
      <c r="F9" s="100"/>
    </row>
    <row r="10" spans="1:8" ht="15.75" thickBot="1">
      <c r="A10" s="5"/>
      <c r="B10" s="5"/>
      <c r="C10" s="5"/>
      <c r="D10" s="5"/>
      <c r="E10" s="6"/>
      <c r="F10" s="6"/>
      <c r="H10">
        <v>301.5</v>
      </c>
    </row>
    <row r="11" spans="1:8" ht="84.75" customHeight="1">
      <c r="A11" s="7" t="s">
        <v>3</v>
      </c>
      <c r="B11" s="8" t="s">
        <v>4</v>
      </c>
      <c r="C11" s="8" t="s">
        <v>5</v>
      </c>
      <c r="D11" s="9" t="s">
        <v>6</v>
      </c>
      <c r="E11" s="10" t="s">
        <v>7</v>
      </c>
      <c r="F11" s="38"/>
    </row>
    <row r="12" spans="1:8" ht="48">
      <c r="A12" s="174" t="s">
        <v>113</v>
      </c>
      <c r="B12" s="12" t="s">
        <v>114</v>
      </c>
      <c r="C12" s="11" t="s">
        <v>8</v>
      </c>
      <c r="D12" s="15">
        <v>0.4</v>
      </c>
      <c r="E12" s="175">
        <f>D12*$H$10*12</f>
        <v>1447.2</v>
      </c>
      <c r="F12" s="38"/>
    </row>
    <row r="13" spans="1:8" ht="48">
      <c r="A13" s="174" t="s">
        <v>128</v>
      </c>
      <c r="B13" s="12" t="s">
        <v>114</v>
      </c>
      <c r="C13" s="11" t="s">
        <v>8</v>
      </c>
      <c r="D13" s="15">
        <v>0.52</v>
      </c>
      <c r="E13" s="175">
        <f t="shared" ref="E13:E23" si="0">D13*$H$10*12</f>
        <v>1881.3600000000001</v>
      </c>
      <c r="F13" s="38"/>
    </row>
    <row r="14" spans="1:8" ht="51">
      <c r="A14" s="14" t="s">
        <v>9</v>
      </c>
      <c r="B14" s="11" t="s">
        <v>107</v>
      </c>
      <c r="C14" s="11" t="s">
        <v>10</v>
      </c>
      <c r="D14" s="12">
        <v>1.33</v>
      </c>
      <c r="E14" s="175">
        <f t="shared" si="0"/>
        <v>4811.9400000000005</v>
      </c>
      <c r="F14" s="39"/>
    </row>
    <row r="15" spans="1:8" ht="51">
      <c r="A15" s="14" t="s">
        <v>34</v>
      </c>
      <c r="B15" s="11" t="s">
        <v>14</v>
      </c>
      <c r="C15" s="11" t="s">
        <v>8</v>
      </c>
      <c r="D15" s="12">
        <v>0.6</v>
      </c>
      <c r="E15" s="175">
        <f t="shared" si="0"/>
        <v>2170.8000000000002</v>
      </c>
      <c r="F15" s="39"/>
    </row>
    <row r="16" spans="1:8" ht="51">
      <c r="A16" s="14" t="s">
        <v>11</v>
      </c>
      <c r="B16" s="11" t="s">
        <v>107</v>
      </c>
      <c r="C16" s="11" t="s">
        <v>12</v>
      </c>
      <c r="D16" s="12">
        <v>0.18</v>
      </c>
      <c r="E16" s="175">
        <v>653.99</v>
      </c>
      <c r="F16" s="39">
        <f>D16*12*H10</f>
        <v>651.24</v>
      </c>
      <c r="G16" s="116">
        <f>E16-F16</f>
        <v>2.75</v>
      </c>
    </row>
    <row r="17" spans="1:7" ht="28.5" customHeight="1">
      <c r="A17" s="14" t="s">
        <v>13</v>
      </c>
      <c r="B17" s="11" t="s">
        <v>107</v>
      </c>
      <c r="C17" s="11" t="s">
        <v>8</v>
      </c>
      <c r="D17" s="11">
        <v>5.97</v>
      </c>
      <c r="E17" s="175">
        <f t="shared" si="0"/>
        <v>21599.46</v>
      </c>
      <c r="F17" s="39"/>
    </row>
    <row r="18" spans="1:7">
      <c r="A18" s="14" t="s">
        <v>29</v>
      </c>
      <c r="B18" s="11" t="s">
        <v>14</v>
      </c>
      <c r="C18" s="11" t="s">
        <v>8</v>
      </c>
      <c r="D18" s="12">
        <v>3.18</v>
      </c>
      <c r="E18" s="175">
        <f t="shared" si="0"/>
        <v>11505.240000000002</v>
      </c>
      <c r="F18" s="39"/>
    </row>
    <row r="19" spans="1:7">
      <c r="A19" s="14" t="s">
        <v>33</v>
      </c>
      <c r="B19" s="11" t="s">
        <v>107</v>
      </c>
      <c r="C19" s="11" t="s">
        <v>8</v>
      </c>
      <c r="D19" s="12">
        <v>0.24</v>
      </c>
      <c r="E19" s="175">
        <f t="shared" si="0"/>
        <v>868.31999999999994</v>
      </c>
      <c r="F19" s="39"/>
    </row>
    <row r="20" spans="1:7" ht="25.5">
      <c r="A20" s="14" t="s">
        <v>15</v>
      </c>
      <c r="B20" s="11" t="s">
        <v>16</v>
      </c>
      <c r="C20" s="11" t="s">
        <v>8</v>
      </c>
      <c r="D20" s="12">
        <v>0.98</v>
      </c>
      <c r="E20" s="175">
        <f t="shared" si="0"/>
        <v>3545.6399999999994</v>
      </c>
      <c r="F20" s="39"/>
    </row>
    <row r="21" spans="1:7" ht="25.5">
      <c r="A21" s="14" t="s">
        <v>75</v>
      </c>
      <c r="B21" s="11" t="s">
        <v>16</v>
      </c>
      <c r="C21" s="11" t="s">
        <v>8</v>
      </c>
      <c r="D21" s="83">
        <v>1.69</v>
      </c>
      <c r="E21" s="175">
        <f t="shared" si="0"/>
        <v>6114.42</v>
      </c>
      <c r="F21" s="39"/>
      <c r="G21" s="116"/>
    </row>
    <row r="22" spans="1:7" ht="25.5">
      <c r="A22" s="14" t="s">
        <v>18</v>
      </c>
      <c r="B22" s="11" t="s">
        <v>16</v>
      </c>
      <c r="C22" s="11" t="s">
        <v>8</v>
      </c>
      <c r="D22" s="11">
        <v>0.35</v>
      </c>
      <c r="E22" s="175">
        <f t="shared" si="0"/>
        <v>1266.3</v>
      </c>
      <c r="F22" s="39"/>
      <c r="G22" s="116"/>
    </row>
    <row r="23" spans="1:7" ht="24.75" customHeight="1">
      <c r="A23" s="14" t="s">
        <v>19</v>
      </c>
      <c r="B23" s="11" t="s">
        <v>14</v>
      </c>
      <c r="C23" s="11" t="s">
        <v>8</v>
      </c>
      <c r="D23" s="11">
        <v>1.61</v>
      </c>
      <c r="E23" s="175">
        <f t="shared" si="0"/>
        <v>5824.9800000000005</v>
      </c>
      <c r="F23" s="39"/>
      <c r="G23" s="116"/>
    </row>
    <row r="24" spans="1:7" ht="19.5" thickBot="1">
      <c r="A24" s="16" t="s">
        <v>32</v>
      </c>
      <c r="B24" s="17"/>
      <c r="C24" s="17"/>
      <c r="D24" s="84"/>
      <c r="E24" s="115">
        <f>SUM(E12:E23)</f>
        <v>61689.650000000009</v>
      </c>
      <c r="F24" s="40"/>
      <c r="G24" s="116"/>
    </row>
    <row r="25" spans="1:7">
      <c r="A25" s="5"/>
      <c r="B25" s="5"/>
      <c r="C25" s="5"/>
      <c r="D25" s="5"/>
      <c r="E25" s="6"/>
      <c r="F25" s="6"/>
    </row>
    <row r="26" spans="1:7" ht="30" customHeight="1">
      <c r="A26" s="230" t="s">
        <v>363</v>
      </c>
      <c r="B26" s="230"/>
      <c r="C26" s="230"/>
      <c r="D26" s="230"/>
      <c r="E26" s="230"/>
      <c r="F26" s="100"/>
    </row>
    <row r="27" spans="1:7">
      <c r="A27" s="5"/>
      <c r="B27" s="5"/>
      <c r="C27" s="5"/>
      <c r="D27" s="5"/>
      <c r="E27" s="6"/>
      <c r="F27" s="6"/>
    </row>
    <row r="28" spans="1:7" ht="30.75" customHeight="1">
      <c r="A28" s="230" t="s">
        <v>364</v>
      </c>
      <c r="B28" s="230"/>
      <c r="C28" s="230"/>
      <c r="D28" s="230"/>
      <c r="E28" s="230"/>
      <c r="F28" s="100"/>
    </row>
    <row r="29" spans="1:7">
      <c r="A29" s="5"/>
      <c r="B29" s="5"/>
      <c r="C29" s="5"/>
      <c r="D29" s="5"/>
      <c r="E29" s="6"/>
      <c r="F29" s="6"/>
    </row>
    <row r="30" spans="1:7" ht="31.5"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49.xml><?xml version="1.0" encoding="utf-8"?>
<worksheet xmlns="http://schemas.openxmlformats.org/spreadsheetml/2006/main" xmlns:r="http://schemas.openxmlformats.org/officeDocument/2006/relationships">
  <dimension ref="A1:H58"/>
  <sheetViews>
    <sheetView topLeftCell="A7" workbookViewId="0">
      <selection activeCell="C11" sqref="C11"/>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425781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0.75" customHeight="1">
      <c r="A7" s="230" t="s">
        <v>184</v>
      </c>
      <c r="B7" s="230"/>
      <c r="C7" s="230"/>
      <c r="D7" s="230"/>
      <c r="E7" s="230"/>
      <c r="F7" s="100"/>
    </row>
    <row r="8" spans="1:8">
      <c r="A8" s="3"/>
      <c r="B8" s="3"/>
      <c r="C8" s="3"/>
      <c r="D8" s="3"/>
      <c r="E8" s="4"/>
      <c r="F8" s="4"/>
    </row>
    <row r="9" spans="1:8" ht="45.75" customHeight="1">
      <c r="A9" s="230" t="s">
        <v>79</v>
      </c>
      <c r="B9" s="230"/>
      <c r="C9" s="230"/>
      <c r="D9" s="230"/>
      <c r="E9" s="230"/>
      <c r="F9" s="100"/>
    </row>
    <row r="10" spans="1:8" ht="15.75" thickBot="1">
      <c r="A10" s="5"/>
      <c r="B10" s="5"/>
      <c r="C10" s="5"/>
      <c r="D10" s="5"/>
      <c r="E10" s="6"/>
      <c r="F10" s="6"/>
      <c r="H10">
        <v>270.5</v>
      </c>
    </row>
    <row r="11" spans="1:8" ht="84.75" customHeight="1">
      <c r="A11" s="7" t="s">
        <v>3</v>
      </c>
      <c r="B11" s="8" t="s">
        <v>4</v>
      </c>
      <c r="C11" s="8" t="s">
        <v>5</v>
      </c>
      <c r="D11" s="9" t="s">
        <v>6</v>
      </c>
      <c r="E11" s="10" t="s">
        <v>7</v>
      </c>
      <c r="F11" s="38"/>
    </row>
    <row r="12" spans="1:8" ht="48">
      <c r="A12" s="174" t="s">
        <v>113</v>
      </c>
      <c r="B12" s="12" t="s">
        <v>114</v>
      </c>
      <c r="C12" s="11" t="s">
        <v>8</v>
      </c>
      <c r="D12" s="15">
        <v>0.2</v>
      </c>
      <c r="E12" s="175">
        <f>D12*$H$10*12</f>
        <v>649.20000000000005</v>
      </c>
      <c r="F12" s="38"/>
    </row>
    <row r="13" spans="1:8" ht="48">
      <c r="A13" s="174" t="s">
        <v>128</v>
      </c>
      <c r="B13" s="12" t="s">
        <v>114</v>
      </c>
      <c r="C13" s="11" t="s">
        <v>8</v>
      </c>
      <c r="D13" s="15">
        <v>0.52</v>
      </c>
      <c r="E13" s="175">
        <f t="shared" ref="E13:E22" si="0">D13*$H$10*12</f>
        <v>1687.92</v>
      </c>
      <c r="F13" s="38"/>
    </row>
    <row r="14" spans="1:8" ht="38.25">
      <c r="A14" s="14" t="s">
        <v>118</v>
      </c>
      <c r="B14" s="11" t="s">
        <v>107</v>
      </c>
      <c r="C14" s="11" t="s">
        <v>10</v>
      </c>
      <c r="D14" s="12">
        <v>1.1100000000000001</v>
      </c>
      <c r="E14" s="175">
        <f t="shared" si="0"/>
        <v>3603.0600000000004</v>
      </c>
      <c r="F14" s="39"/>
      <c r="G14" s="116"/>
    </row>
    <row r="15" spans="1:8" ht="51">
      <c r="A15" s="14" t="s">
        <v>34</v>
      </c>
      <c r="B15" s="11" t="s">
        <v>14</v>
      </c>
      <c r="C15" s="11" t="s">
        <v>8</v>
      </c>
      <c r="D15" s="12">
        <v>0.6</v>
      </c>
      <c r="E15" s="175">
        <f t="shared" si="0"/>
        <v>1947.6</v>
      </c>
      <c r="F15" s="39"/>
    </row>
    <row r="16" spans="1:8" ht="51">
      <c r="A16" s="14" t="s">
        <v>11</v>
      </c>
      <c r="B16" s="11" t="s">
        <v>107</v>
      </c>
      <c r="C16" s="11" t="s">
        <v>12</v>
      </c>
      <c r="D16" s="12">
        <v>0.18</v>
      </c>
      <c r="E16" s="175">
        <v>1021.99</v>
      </c>
      <c r="F16" s="39">
        <f>D16*12*H10</f>
        <v>584.28000000000009</v>
      </c>
      <c r="G16" s="116">
        <f>E16-F16</f>
        <v>437.70999999999992</v>
      </c>
    </row>
    <row r="17" spans="1:7" ht="25.5">
      <c r="A17" s="14" t="s">
        <v>13</v>
      </c>
      <c r="B17" s="11" t="s">
        <v>107</v>
      </c>
      <c r="C17" s="11" t="s">
        <v>8</v>
      </c>
      <c r="D17" s="11">
        <v>6.63</v>
      </c>
      <c r="E17" s="175">
        <f t="shared" si="0"/>
        <v>21520.98</v>
      </c>
      <c r="F17" s="39"/>
    </row>
    <row r="18" spans="1:7">
      <c r="A18" s="14" t="s">
        <v>29</v>
      </c>
      <c r="B18" s="11" t="s">
        <v>14</v>
      </c>
      <c r="C18" s="11" t="s">
        <v>8</v>
      </c>
      <c r="D18" s="12">
        <v>3.18</v>
      </c>
      <c r="E18" s="175">
        <f t="shared" si="0"/>
        <v>10322.280000000001</v>
      </c>
      <c r="F18" s="39"/>
    </row>
    <row r="19" spans="1:7">
      <c r="A19" s="14" t="s">
        <v>33</v>
      </c>
      <c r="B19" s="11" t="s">
        <v>107</v>
      </c>
      <c r="C19" s="11" t="s">
        <v>8</v>
      </c>
      <c r="D19" s="12">
        <v>0.2</v>
      </c>
      <c r="E19" s="175">
        <f t="shared" si="0"/>
        <v>649.20000000000005</v>
      </c>
      <c r="F19" s="39"/>
    </row>
    <row r="20" spans="1:7" ht="25.5">
      <c r="A20" s="14" t="s">
        <v>15</v>
      </c>
      <c r="B20" s="11" t="s">
        <v>16</v>
      </c>
      <c r="C20" s="11" t="s">
        <v>8</v>
      </c>
      <c r="D20" s="12">
        <v>0.98</v>
      </c>
      <c r="E20" s="175">
        <f t="shared" si="0"/>
        <v>3181.08</v>
      </c>
      <c r="F20" s="39"/>
    </row>
    <row r="21" spans="1:7" ht="25.5">
      <c r="A21" s="14" t="s">
        <v>75</v>
      </c>
      <c r="B21" s="11" t="s">
        <v>16</v>
      </c>
      <c r="C21" s="11" t="s">
        <v>8</v>
      </c>
      <c r="D21" s="83">
        <v>1.69</v>
      </c>
      <c r="E21" s="175">
        <f t="shared" si="0"/>
        <v>5485.74</v>
      </c>
      <c r="F21" s="39"/>
      <c r="G21" s="116"/>
    </row>
    <row r="22" spans="1:7" ht="25.5">
      <c r="A22" s="14" t="s">
        <v>18</v>
      </c>
      <c r="B22" s="11" t="s">
        <v>16</v>
      </c>
      <c r="C22" s="11" t="s">
        <v>8</v>
      </c>
      <c r="D22" s="11">
        <v>0.35</v>
      </c>
      <c r="E22" s="175">
        <f t="shared" si="0"/>
        <v>1136.0999999999999</v>
      </c>
      <c r="F22" s="39"/>
      <c r="G22" s="116"/>
    </row>
    <row r="23" spans="1:7" ht="25.5">
      <c r="A23" s="14" t="s">
        <v>19</v>
      </c>
      <c r="B23" s="11" t="s">
        <v>14</v>
      </c>
      <c r="C23" s="11" t="s">
        <v>8</v>
      </c>
      <c r="D23" s="11">
        <v>1.61</v>
      </c>
      <c r="E23" s="175">
        <f>D23*$H$10*12</f>
        <v>5226.0600000000004</v>
      </c>
      <c r="F23" s="39"/>
      <c r="G23" s="116"/>
    </row>
    <row r="24" spans="1:7" ht="19.5" thickBot="1">
      <c r="A24" s="16" t="s">
        <v>32</v>
      </c>
      <c r="B24" s="17"/>
      <c r="C24" s="17"/>
      <c r="D24" s="84"/>
      <c r="E24" s="115">
        <f>SUM(E12:E23)</f>
        <v>56431.209999999992</v>
      </c>
      <c r="F24" s="40"/>
      <c r="G24" s="116"/>
    </row>
    <row r="25" spans="1:7">
      <c r="A25" s="5"/>
      <c r="B25" s="5"/>
      <c r="C25" s="5"/>
      <c r="D25" s="5"/>
      <c r="E25" s="6"/>
      <c r="F25" s="6"/>
    </row>
    <row r="26" spans="1:7" ht="33" customHeight="1">
      <c r="A26" s="230" t="s">
        <v>365</v>
      </c>
      <c r="B26" s="230"/>
      <c r="C26" s="230"/>
      <c r="D26" s="230"/>
      <c r="E26" s="230"/>
      <c r="F26" s="100"/>
    </row>
    <row r="27" spans="1:7">
      <c r="A27" s="5"/>
      <c r="B27" s="5"/>
      <c r="C27" s="5"/>
      <c r="D27" s="5"/>
      <c r="E27" s="6"/>
      <c r="F27" s="6"/>
    </row>
    <row r="28" spans="1:7" ht="32.25" customHeight="1">
      <c r="A28" s="230" t="s">
        <v>366</v>
      </c>
      <c r="B28" s="230"/>
      <c r="C28" s="230"/>
      <c r="D28" s="230"/>
      <c r="E28" s="230"/>
      <c r="F28" s="100"/>
    </row>
    <row r="29" spans="1:7">
      <c r="A29" s="5"/>
      <c r="B29" s="5"/>
      <c r="C29" s="5"/>
      <c r="D29" s="5"/>
      <c r="E29" s="6"/>
      <c r="F29" s="6"/>
    </row>
    <row r="30" spans="1:7" ht="31.5"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58" spans="1:1">
      <c r="A58"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5.xml><?xml version="1.0" encoding="utf-8"?>
<worksheet xmlns="http://schemas.openxmlformats.org/spreadsheetml/2006/main" xmlns:r="http://schemas.openxmlformats.org/officeDocument/2006/relationships">
  <dimension ref="A1:G45"/>
  <sheetViews>
    <sheetView topLeftCell="A10" workbookViewId="0">
      <selection activeCell="A8" sqref="A8"/>
    </sheetView>
  </sheetViews>
  <sheetFormatPr defaultRowHeight="15"/>
  <cols>
    <col min="1" max="1" width="29.5703125" customWidth="1"/>
    <col min="2" max="2" width="15.710937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ht="15" customHeight="1">
      <c r="A4" s="25" t="s">
        <v>2</v>
      </c>
      <c r="B4" s="1"/>
      <c r="C4" s="1"/>
      <c r="D4" s="233" t="s">
        <v>220</v>
      </c>
      <c r="E4" s="233"/>
    </row>
    <row r="5" spans="1:7">
      <c r="A5" s="1"/>
      <c r="B5" s="1"/>
      <c r="C5" s="1"/>
      <c r="D5" s="1"/>
      <c r="E5" s="2"/>
    </row>
    <row r="6" spans="1:7">
      <c r="A6" s="1"/>
      <c r="B6" s="1"/>
      <c r="C6" s="1"/>
      <c r="D6" s="1"/>
      <c r="E6" s="2"/>
    </row>
    <row r="7" spans="1:7" ht="95.25" customHeight="1">
      <c r="A7" s="230" t="s">
        <v>143</v>
      </c>
      <c r="B7" s="230"/>
      <c r="C7" s="230"/>
      <c r="D7" s="230"/>
      <c r="E7" s="230"/>
    </row>
    <row r="8" spans="1:7">
      <c r="A8" s="3"/>
      <c r="B8" s="3"/>
      <c r="C8" s="3"/>
      <c r="D8" s="3"/>
      <c r="E8" s="4"/>
    </row>
    <row r="9" spans="1:7" ht="45.75" customHeight="1">
      <c r="A9" s="230" t="s">
        <v>36</v>
      </c>
      <c r="B9" s="230"/>
      <c r="C9" s="230"/>
      <c r="D9" s="230"/>
      <c r="E9" s="230"/>
    </row>
    <row r="10" spans="1:7" ht="15.75" thickBot="1">
      <c r="A10" s="5"/>
      <c r="B10" s="5"/>
      <c r="C10" s="5"/>
      <c r="D10" s="5"/>
      <c r="E10" s="6"/>
      <c r="G10">
        <f>41.1+430.2</f>
        <v>471.3</v>
      </c>
    </row>
    <row r="11" spans="1:7" ht="91.5" customHeight="1">
      <c r="A11" s="7" t="s">
        <v>3</v>
      </c>
      <c r="B11" s="8" t="s">
        <v>4</v>
      </c>
      <c r="C11" s="8" t="s">
        <v>5</v>
      </c>
      <c r="D11" s="9" t="s">
        <v>6</v>
      </c>
      <c r="E11" s="10" t="s">
        <v>7</v>
      </c>
    </row>
    <row r="12" spans="1:7" ht="48">
      <c r="A12" s="174" t="s">
        <v>113</v>
      </c>
      <c r="B12" s="12" t="s">
        <v>114</v>
      </c>
      <c r="C12" s="11" t="s">
        <v>8</v>
      </c>
      <c r="D12" s="15">
        <v>0.4</v>
      </c>
      <c r="E12" s="175">
        <f>0.4*12*G10</f>
        <v>2262.2400000000002</v>
      </c>
    </row>
    <row r="13" spans="1:7" ht="48">
      <c r="A13" s="174" t="s">
        <v>128</v>
      </c>
      <c r="B13" s="12" t="s">
        <v>114</v>
      </c>
      <c r="C13" s="11" t="s">
        <v>8</v>
      </c>
      <c r="D13" s="15">
        <v>0.52</v>
      </c>
      <c r="E13" s="175">
        <f>D13*12*G10</f>
        <v>2940.9120000000003</v>
      </c>
    </row>
    <row r="14" spans="1:7" ht="51">
      <c r="A14" s="14" t="s">
        <v>9</v>
      </c>
      <c r="B14" s="11" t="s">
        <v>107</v>
      </c>
      <c r="C14" s="11" t="s">
        <v>10</v>
      </c>
      <c r="D14" s="12">
        <v>1.98</v>
      </c>
      <c r="E14" s="13">
        <f>D14*12*G10</f>
        <v>11198.088</v>
      </c>
    </row>
    <row r="15" spans="1:7" ht="51">
      <c r="A15" s="14" t="s">
        <v>34</v>
      </c>
      <c r="B15" s="11" t="s">
        <v>14</v>
      </c>
      <c r="C15" s="11" t="s">
        <v>8</v>
      </c>
      <c r="D15" s="12">
        <v>0.6</v>
      </c>
      <c r="E15" s="13">
        <f>D15*12*G10</f>
        <v>3393.3599999999997</v>
      </c>
    </row>
    <row r="16" spans="1:7" ht="51">
      <c r="A16" s="14" t="s">
        <v>11</v>
      </c>
      <c r="B16" s="11" t="s">
        <v>107</v>
      </c>
      <c r="C16" s="11" t="s">
        <v>12</v>
      </c>
      <c r="D16" s="12">
        <v>0.96</v>
      </c>
      <c r="E16" s="141">
        <f>D16*12*G10</f>
        <v>5429.3760000000002</v>
      </c>
      <c r="G16" s="116"/>
    </row>
    <row r="17" spans="1:7" ht="42" customHeight="1">
      <c r="A17" s="14" t="s">
        <v>13</v>
      </c>
      <c r="B17" s="11" t="s">
        <v>107</v>
      </c>
      <c r="C17" s="11" t="s">
        <v>8</v>
      </c>
      <c r="D17" s="11">
        <v>7.65</v>
      </c>
      <c r="E17" s="13">
        <f>D17*12*G10</f>
        <v>43265.340000000004</v>
      </c>
    </row>
    <row r="18" spans="1:7">
      <c r="A18" s="14" t="s">
        <v>29</v>
      </c>
      <c r="B18" s="11" t="s">
        <v>14</v>
      </c>
      <c r="C18" s="11" t="s">
        <v>8</v>
      </c>
      <c r="D18" s="12">
        <v>3.18</v>
      </c>
      <c r="E18" s="13">
        <f>D18*12*G10</f>
        <v>17984.808000000001</v>
      </c>
    </row>
    <row r="19" spans="1:7">
      <c r="A19" s="14" t="s">
        <v>33</v>
      </c>
      <c r="B19" s="11" t="s">
        <v>107</v>
      </c>
      <c r="C19" s="11" t="s">
        <v>8</v>
      </c>
      <c r="D19" s="12">
        <v>0.23</v>
      </c>
      <c r="E19" s="13">
        <f>D19*12*G10</f>
        <v>1300.7880000000002</v>
      </c>
    </row>
    <row r="20" spans="1:7" ht="25.5">
      <c r="A20" s="14" t="s">
        <v>15</v>
      </c>
      <c r="B20" s="11" t="s">
        <v>16</v>
      </c>
      <c r="C20" s="11" t="s">
        <v>8</v>
      </c>
      <c r="D20" s="12">
        <v>0.98</v>
      </c>
      <c r="E20" s="13">
        <f>D20*12*G10</f>
        <v>5542.4880000000003</v>
      </c>
    </row>
    <row r="21" spans="1:7" ht="22.5" customHeight="1">
      <c r="A21" s="14" t="s">
        <v>37</v>
      </c>
      <c r="B21" s="11" t="s">
        <v>14</v>
      </c>
      <c r="C21" s="11" t="s">
        <v>8</v>
      </c>
      <c r="D21" s="15">
        <v>1.75</v>
      </c>
      <c r="E21" s="141">
        <f>D21*12*G10</f>
        <v>9897.3000000000011</v>
      </c>
    </row>
    <row r="22" spans="1:7" ht="25.5">
      <c r="A22" s="14" t="s">
        <v>18</v>
      </c>
      <c r="B22" s="11" t="s">
        <v>16</v>
      </c>
      <c r="C22" s="11" t="s">
        <v>8</v>
      </c>
      <c r="D22" s="11">
        <v>0.35</v>
      </c>
      <c r="E22" s="13">
        <f>D22*12*G10</f>
        <v>1979.4599999999998</v>
      </c>
    </row>
    <row r="23" spans="1:7" ht="25.5">
      <c r="A23" s="14" t="s">
        <v>19</v>
      </c>
      <c r="B23" s="11" t="s">
        <v>14</v>
      </c>
      <c r="C23" s="11" t="s">
        <v>8</v>
      </c>
      <c r="D23" s="11">
        <v>1.1000000000000001</v>
      </c>
      <c r="E23" s="13">
        <f>D23*12*G10</f>
        <v>6221.1600000000008</v>
      </c>
      <c r="G23" s="116"/>
    </row>
    <row r="24" spans="1:7">
      <c r="A24" s="21" t="s">
        <v>252</v>
      </c>
      <c r="B24" s="22"/>
      <c r="C24" s="22" t="s">
        <v>124</v>
      </c>
      <c r="D24" s="22"/>
      <c r="E24" s="23">
        <v>1100</v>
      </c>
    </row>
    <row r="25" spans="1:7" ht="19.5" thickBot="1">
      <c r="A25" s="16" t="s">
        <v>32</v>
      </c>
      <c r="B25" s="17"/>
      <c r="C25" s="17"/>
      <c r="D25" s="18"/>
      <c r="E25" s="115">
        <f>SUM(E12:E24)</f>
        <v>112515.32000000002</v>
      </c>
    </row>
    <row r="26" spans="1:7">
      <c r="A26" s="5"/>
      <c r="B26" s="5"/>
      <c r="C26" s="5"/>
      <c r="D26" s="5"/>
      <c r="E26" s="6" t="s">
        <v>125</v>
      </c>
    </row>
    <row r="27" spans="1:7" ht="32.25" customHeight="1">
      <c r="A27" s="230" t="s">
        <v>255</v>
      </c>
      <c r="B27" s="230"/>
      <c r="C27" s="230"/>
      <c r="D27" s="230"/>
      <c r="E27" s="230"/>
    </row>
    <row r="28" spans="1:7">
      <c r="A28" s="138"/>
      <c r="B28" s="138"/>
      <c r="C28" s="138"/>
      <c r="D28" s="138"/>
      <c r="E28" s="139"/>
    </row>
    <row r="29" spans="1:7" ht="31.5" customHeight="1">
      <c r="A29" s="237" t="s">
        <v>256</v>
      </c>
      <c r="B29" s="237"/>
      <c r="C29" s="237"/>
      <c r="D29" s="237"/>
      <c r="E29" s="237"/>
    </row>
    <row r="30" spans="1:7">
      <c r="A30" s="140"/>
      <c r="B30" s="140"/>
      <c r="C30" s="140"/>
      <c r="D30" s="140"/>
      <c r="E30" s="140"/>
    </row>
    <row r="31" spans="1:7" ht="32.25" customHeight="1">
      <c r="A31" s="237" t="s">
        <v>99</v>
      </c>
      <c r="B31" s="237"/>
      <c r="C31" s="237"/>
      <c r="D31" s="237"/>
      <c r="E31" s="237"/>
    </row>
    <row r="32" spans="1:7">
      <c r="A32" s="214"/>
      <c r="B32" s="214"/>
      <c r="C32" s="214"/>
      <c r="D32" s="214"/>
      <c r="E32" s="215"/>
    </row>
    <row r="33" spans="1:5">
      <c r="A33" s="238" t="s">
        <v>46</v>
      </c>
      <c r="B33" s="238"/>
      <c r="C33" s="238"/>
      <c r="D33" s="238"/>
      <c r="E33" s="238"/>
    </row>
    <row r="34" spans="1:5">
      <c r="A34" s="214"/>
      <c r="B34" s="214"/>
      <c r="C34" s="214"/>
      <c r="D34" s="214"/>
      <c r="E34" s="215"/>
    </row>
    <row r="35" spans="1:5" ht="28.5" customHeight="1">
      <c r="A35" s="237" t="s">
        <v>21</v>
      </c>
      <c r="B35" s="237"/>
      <c r="C35" s="237"/>
      <c r="D35" s="237"/>
      <c r="E35" s="237"/>
    </row>
    <row r="36" spans="1:5" ht="28.5" customHeight="1">
      <c r="A36" s="117"/>
      <c r="B36" s="117"/>
      <c r="C36" s="117"/>
      <c r="D36" s="117"/>
      <c r="E36" s="117"/>
    </row>
    <row r="37" spans="1:5">
      <c r="A37" s="236" t="s">
        <v>22</v>
      </c>
      <c r="B37" s="236"/>
      <c r="C37" s="236"/>
      <c r="D37" s="236"/>
      <c r="E37" s="236"/>
    </row>
    <row r="38" spans="1:5">
      <c r="A38" s="5"/>
      <c r="B38" s="5"/>
      <c r="C38" s="5"/>
      <c r="D38" s="5"/>
      <c r="E38" s="6"/>
    </row>
    <row r="39" spans="1:5">
      <c r="A39" s="5" t="s">
        <v>23</v>
      </c>
      <c r="B39" s="5" t="s">
        <v>178</v>
      </c>
      <c r="C39" s="5"/>
      <c r="D39" s="5"/>
      <c r="E39" s="6" t="s">
        <v>25</v>
      </c>
    </row>
    <row r="40" spans="1:5">
      <c r="A40" s="5"/>
      <c r="B40" s="235" t="s">
        <v>179</v>
      </c>
      <c r="C40" s="235"/>
      <c r="D40" s="235"/>
      <c r="E40" s="6" t="s">
        <v>27</v>
      </c>
    </row>
    <row r="41" spans="1:5">
      <c r="A41" s="5"/>
      <c r="B41" s="5"/>
      <c r="C41" s="5"/>
      <c r="D41" s="5"/>
      <c r="E41" s="6"/>
    </row>
    <row r="42" spans="1:5">
      <c r="A42" s="5"/>
      <c r="B42" s="5"/>
      <c r="C42" s="5"/>
      <c r="D42" s="5"/>
      <c r="E42" s="6"/>
    </row>
    <row r="43" spans="1:5">
      <c r="A43" s="5" t="s">
        <v>28</v>
      </c>
      <c r="B43" s="5" t="s">
        <v>24</v>
      </c>
      <c r="C43" s="5"/>
      <c r="D43" s="5"/>
      <c r="E43" s="6" t="s">
        <v>25</v>
      </c>
    </row>
    <row r="44" spans="1:5">
      <c r="A44" s="5"/>
      <c r="B44" s="234" t="s">
        <v>26</v>
      </c>
      <c r="C44" s="234"/>
      <c r="D44" s="234"/>
      <c r="E44" s="6" t="s">
        <v>27</v>
      </c>
    </row>
    <row r="45" spans="1:5">
      <c r="A45" s="5"/>
      <c r="B45" s="5"/>
      <c r="C45" s="5"/>
      <c r="D45" s="5"/>
      <c r="E45" s="6"/>
    </row>
  </sheetData>
  <mergeCells count="13">
    <mergeCell ref="B44:D44"/>
    <mergeCell ref="A1:E1"/>
    <mergeCell ref="A2:E2"/>
    <mergeCell ref="D4:E4"/>
    <mergeCell ref="A7:E7"/>
    <mergeCell ref="A9:E9"/>
    <mergeCell ref="A27:E27"/>
    <mergeCell ref="A29:E29"/>
    <mergeCell ref="A31:E31"/>
    <mergeCell ref="A33:E33"/>
    <mergeCell ref="A37:E37"/>
    <mergeCell ref="B40:D40"/>
    <mergeCell ref="A35:E35"/>
  </mergeCells>
  <pageMargins left="0.24" right="0.21" top="0.26" bottom="0.24" header="0.3" footer="0.2"/>
  <pageSetup paperSize="9" orientation="portrait" r:id="rId1"/>
</worksheet>
</file>

<file path=xl/worksheets/sheet50.xml><?xml version="1.0" encoding="utf-8"?>
<worksheet xmlns="http://schemas.openxmlformats.org/spreadsheetml/2006/main" xmlns:r="http://schemas.openxmlformats.org/officeDocument/2006/relationships">
  <dimension ref="A1:H61"/>
  <sheetViews>
    <sheetView topLeftCell="A16" workbookViewId="0">
      <selection activeCell="F12" sqref="F12:G15"/>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425781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0.75" customHeight="1">
      <c r="A7" s="230" t="s">
        <v>185</v>
      </c>
      <c r="B7" s="230"/>
      <c r="C7" s="230"/>
      <c r="D7" s="230"/>
      <c r="E7" s="230"/>
      <c r="F7" s="100"/>
    </row>
    <row r="8" spans="1:8">
      <c r="A8" s="3"/>
      <c r="B8" s="3"/>
      <c r="C8" s="3"/>
      <c r="D8" s="3"/>
      <c r="E8" s="4"/>
      <c r="F8" s="4"/>
    </row>
    <row r="9" spans="1:8" ht="45.75" customHeight="1">
      <c r="A9" s="230" t="s">
        <v>80</v>
      </c>
      <c r="B9" s="230"/>
      <c r="C9" s="230"/>
      <c r="D9" s="230"/>
      <c r="E9" s="230"/>
      <c r="F9" s="100"/>
    </row>
    <row r="10" spans="1:8" ht="15.75" thickBot="1">
      <c r="A10" s="5"/>
      <c r="B10" s="5"/>
      <c r="C10" s="5"/>
      <c r="D10" s="5"/>
      <c r="E10" s="6"/>
      <c r="F10" s="6"/>
      <c r="H10">
        <v>464.6</v>
      </c>
    </row>
    <row r="11" spans="1:8" ht="84.75" customHeight="1">
      <c r="A11" s="7" t="s">
        <v>3</v>
      </c>
      <c r="B11" s="8" t="s">
        <v>4</v>
      </c>
      <c r="C11" s="8" t="s">
        <v>5</v>
      </c>
      <c r="D11" s="9" t="s">
        <v>6</v>
      </c>
      <c r="E11" s="10" t="s">
        <v>7</v>
      </c>
      <c r="F11" s="38"/>
    </row>
    <row r="12" spans="1:8" ht="38.25">
      <c r="A12" s="14" t="s">
        <v>118</v>
      </c>
      <c r="B12" s="11" t="s">
        <v>107</v>
      </c>
      <c r="C12" s="11" t="s">
        <v>10</v>
      </c>
      <c r="D12" s="83">
        <f>E12/12/H10</f>
        <v>0.8071459319845028</v>
      </c>
      <c r="E12" s="13">
        <v>4500</v>
      </c>
      <c r="F12" s="39"/>
      <c r="G12" s="116"/>
    </row>
    <row r="13" spans="1:8" ht="38.25">
      <c r="A13" s="14" t="s">
        <v>119</v>
      </c>
      <c r="B13" s="11" t="s">
        <v>14</v>
      </c>
      <c r="C13" s="11" t="s">
        <v>8</v>
      </c>
      <c r="D13" s="12">
        <v>0.55000000000000004</v>
      </c>
      <c r="E13" s="13">
        <f t="shared" ref="E13:E20" si="0">D13*$H$10*12</f>
        <v>3066.3600000000006</v>
      </c>
      <c r="F13" s="39"/>
    </row>
    <row r="14" spans="1:8" ht="51">
      <c r="A14" s="14" t="s">
        <v>11</v>
      </c>
      <c r="B14" s="11" t="s">
        <v>107</v>
      </c>
      <c r="C14" s="11" t="s">
        <v>12</v>
      </c>
      <c r="D14" s="83">
        <f>E14/12/H10</f>
        <v>0.26405689481991679</v>
      </c>
      <c r="E14" s="13">
        <v>1472.17</v>
      </c>
      <c r="F14" s="39"/>
      <c r="G14" s="116"/>
    </row>
    <row r="15" spans="1:8" ht="25.5">
      <c r="A15" s="14" t="s">
        <v>13</v>
      </c>
      <c r="B15" s="11" t="s">
        <v>107</v>
      </c>
      <c r="C15" s="11" t="s">
        <v>8</v>
      </c>
      <c r="D15" s="11">
        <v>4.7</v>
      </c>
      <c r="E15" s="13">
        <f t="shared" si="0"/>
        <v>26203.440000000002</v>
      </c>
      <c r="F15" s="39"/>
    </row>
    <row r="16" spans="1:8">
      <c r="A16" s="14" t="s">
        <v>29</v>
      </c>
      <c r="B16" s="11" t="s">
        <v>14</v>
      </c>
      <c r="C16" s="11" t="s">
        <v>8</v>
      </c>
      <c r="D16" s="12">
        <v>2.48</v>
      </c>
      <c r="E16" s="13">
        <f t="shared" si="0"/>
        <v>13826.496000000001</v>
      </c>
      <c r="F16" s="39"/>
    </row>
    <row r="17" spans="1:7">
      <c r="A17" s="14" t="s">
        <v>33</v>
      </c>
      <c r="B17" s="11" t="s">
        <v>107</v>
      </c>
      <c r="C17" s="11" t="s">
        <v>8</v>
      </c>
      <c r="D17" s="12">
        <v>0.19</v>
      </c>
      <c r="E17" s="13">
        <f t="shared" si="0"/>
        <v>1059.288</v>
      </c>
      <c r="F17" s="39"/>
    </row>
    <row r="18" spans="1:7" ht="25.5">
      <c r="A18" s="14" t="s">
        <v>15</v>
      </c>
      <c r="B18" s="11" t="s">
        <v>16</v>
      </c>
      <c r="C18" s="11" t="s">
        <v>8</v>
      </c>
      <c r="D18" s="12">
        <v>0.98</v>
      </c>
      <c r="E18" s="13">
        <f t="shared" si="0"/>
        <v>5463.6959999999999</v>
      </c>
      <c r="F18" s="39"/>
    </row>
    <row r="19" spans="1:7" ht="25.5">
      <c r="A19" s="14" t="s">
        <v>18</v>
      </c>
      <c r="B19" s="11" t="s">
        <v>16</v>
      </c>
      <c r="C19" s="11" t="s">
        <v>8</v>
      </c>
      <c r="D19" s="11">
        <v>0.35</v>
      </c>
      <c r="E19" s="13">
        <f t="shared" si="0"/>
        <v>1951.3199999999997</v>
      </c>
      <c r="F19" s="39"/>
      <c r="G19" s="116"/>
    </row>
    <row r="20" spans="1:7" ht="25.5">
      <c r="A20" s="14" t="s">
        <v>19</v>
      </c>
      <c r="B20" s="11" t="s">
        <v>14</v>
      </c>
      <c r="C20" s="11" t="s">
        <v>8</v>
      </c>
      <c r="D20" s="11">
        <v>1.61</v>
      </c>
      <c r="E20" s="13">
        <f t="shared" si="0"/>
        <v>8976.0720000000001</v>
      </c>
      <c r="F20" s="39"/>
      <c r="G20" s="116"/>
    </row>
    <row r="21" spans="1:7" ht="25.5">
      <c r="A21" s="21" t="s">
        <v>127</v>
      </c>
      <c r="B21" s="22" t="s">
        <v>339</v>
      </c>
      <c r="C21" s="22" t="s">
        <v>124</v>
      </c>
      <c r="D21" s="227">
        <f>E21/12/H10</f>
        <v>1.5319520833333331</v>
      </c>
      <c r="E21" s="205">
        <f>36766.85/1000*H10/2</f>
        <v>8540.9392549999993</v>
      </c>
      <c r="F21" s="39"/>
      <c r="G21" s="116"/>
    </row>
    <row r="22" spans="1:7">
      <c r="A22" s="21" t="s">
        <v>367</v>
      </c>
      <c r="B22" s="22" t="s">
        <v>368</v>
      </c>
      <c r="C22" s="22" t="s">
        <v>124</v>
      </c>
      <c r="D22" s="227">
        <f>E22/12/H10</f>
        <v>8.3405079638398619E-2</v>
      </c>
      <c r="E22" s="205">
        <v>465</v>
      </c>
      <c r="F22" s="39"/>
      <c r="G22" s="116"/>
    </row>
    <row r="23" spans="1:7" ht="19.5" thickBot="1">
      <c r="A23" s="16" t="s">
        <v>32</v>
      </c>
      <c r="B23" s="17"/>
      <c r="C23" s="17"/>
      <c r="D23" s="84"/>
      <c r="E23" s="115">
        <f>SUM(E12:E22)</f>
        <v>75524.781255000009</v>
      </c>
      <c r="F23" s="40"/>
      <c r="G23" s="116"/>
    </row>
    <row r="24" spans="1:7">
      <c r="A24" s="5"/>
      <c r="B24" s="5"/>
      <c r="C24" s="5"/>
      <c r="D24" s="5"/>
      <c r="E24" s="6"/>
      <c r="F24" s="6"/>
    </row>
    <row r="25" spans="1:7" ht="30.75" customHeight="1">
      <c r="A25" s="230" t="s">
        <v>369</v>
      </c>
      <c r="B25" s="230"/>
      <c r="C25" s="230"/>
      <c r="D25" s="230"/>
      <c r="E25" s="230"/>
      <c r="F25" s="100"/>
    </row>
    <row r="26" spans="1:7">
      <c r="A26" s="5"/>
      <c r="B26" s="5"/>
      <c r="C26" s="5"/>
      <c r="D26" s="5"/>
      <c r="E26" s="6"/>
      <c r="F26" s="6"/>
    </row>
    <row r="27" spans="1:7" ht="30.75" customHeight="1">
      <c r="A27" s="230" t="s">
        <v>370</v>
      </c>
      <c r="B27" s="230"/>
      <c r="C27" s="230"/>
      <c r="D27" s="230"/>
      <c r="E27" s="230"/>
      <c r="F27" s="100"/>
    </row>
    <row r="28" spans="1:7">
      <c r="A28" s="5"/>
      <c r="B28" s="5"/>
      <c r="C28" s="5"/>
      <c r="D28" s="5"/>
      <c r="E28" s="6"/>
      <c r="F28" s="6"/>
    </row>
    <row r="29" spans="1:7" ht="33" customHeight="1">
      <c r="A29" s="230" t="s">
        <v>99</v>
      </c>
      <c r="B29" s="230"/>
      <c r="C29" s="230"/>
      <c r="D29" s="230"/>
      <c r="E29" s="230"/>
      <c r="F29" s="101"/>
    </row>
    <row r="30" spans="1:7">
      <c r="A30" s="136"/>
      <c r="B30" s="136"/>
      <c r="C30" s="136"/>
      <c r="D30" s="136"/>
      <c r="E30" s="136"/>
      <c r="F30" s="6"/>
    </row>
    <row r="31" spans="1:7" ht="28.5" customHeight="1">
      <c r="A31" s="230" t="s">
        <v>21</v>
      </c>
      <c r="B31" s="230"/>
      <c r="C31" s="230"/>
      <c r="D31" s="230"/>
      <c r="E31" s="230"/>
      <c r="F31" s="100"/>
    </row>
    <row r="32" spans="1:7">
      <c r="A32" s="5"/>
      <c r="B32" s="5"/>
      <c r="C32" s="5"/>
      <c r="D32" s="5"/>
      <c r="E32" s="6"/>
      <c r="F32" s="6"/>
    </row>
    <row r="33" spans="1:6">
      <c r="A33" s="5"/>
      <c r="B33" s="5"/>
      <c r="C33" s="5"/>
      <c r="D33" s="5"/>
      <c r="E33" s="6"/>
      <c r="F33" s="6"/>
    </row>
    <row r="34" spans="1:6">
      <c r="A34" s="236" t="s">
        <v>22</v>
      </c>
      <c r="B34" s="236"/>
      <c r="C34" s="236"/>
      <c r="D34" s="236"/>
      <c r="E34" s="236"/>
      <c r="F34" s="102"/>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row r="61" spans="1:1">
      <c r="A61" t="s">
        <v>105</v>
      </c>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51.xml><?xml version="1.0" encoding="utf-8"?>
<worksheet xmlns="http://schemas.openxmlformats.org/spreadsheetml/2006/main" xmlns:r="http://schemas.openxmlformats.org/officeDocument/2006/relationships">
  <dimension ref="A1:H65"/>
  <sheetViews>
    <sheetView topLeftCell="A16" workbookViewId="0">
      <selection activeCell="J27" sqref="J27"/>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2.25" customHeight="1">
      <c r="A7" s="230" t="s">
        <v>219</v>
      </c>
      <c r="B7" s="230"/>
      <c r="C7" s="230"/>
      <c r="D7" s="230"/>
      <c r="E7" s="230"/>
      <c r="F7" s="100"/>
    </row>
    <row r="8" spans="1:8">
      <c r="A8" s="3"/>
      <c r="B8" s="3"/>
      <c r="C8" s="3"/>
      <c r="D8" s="3"/>
      <c r="E8" s="4"/>
      <c r="F8" s="4"/>
    </row>
    <row r="9" spans="1:8" ht="45.75" customHeight="1">
      <c r="A9" s="230" t="s">
        <v>81</v>
      </c>
      <c r="B9" s="230"/>
      <c r="C9" s="230"/>
      <c r="D9" s="230"/>
      <c r="E9" s="230"/>
      <c r="F9" s="100"/>
    </row>
    <row r="10" spans="1:8" ht="15.75" thickBot="1">
      <c r="A10" s="5"/>
      <c r="B10" s="5"/>
      <c r="C10" s="5"/>
      <c r="D10" s="5"/>
      <c r="E10" s="6"/>
      <c r="F10" s="6"/>
      <c r="H10">
        <v>276.60000000000002</v>
      </c>
    </row>
    <row r="11" spans="1:8" ht="82.5" customHeight="1">
      <c r="A11" s="7" t="s">
        <v>3</v>
      </c>
      <c r="B11" s="8" t="s">
        <v>4</v>
      </c>
      <c r="C11" s="8" t="s">
        <v>5</v>
      </c>
      <c r="D11" s="9" t="s">
        <v>6</v>
      </c>
      <c r="E11" s="10" t="s">
        <v>7</v>
      </c>
      <c r="F11" s="38"/>
    </row>
    <row r="12" spans="1:8" ht="48">
      <c r="A12" s="174" t="s">
        <v>113</v>
      </c>
      <c r="B12" s="12" t="s">
        <v>114</v>
      </c>
      <c r="C12" s="11" t="s">
        <v>8</v>
      </c>
      <c r="D12" s="15">
        <v>0.2</v>
      </c>
      <c r="E12" s="13">
        <f t="shared" ref="E12:E14" si="0">D12*$H$10*12</f>
        <v>663.84000000000015</v>
      </c>
      <c r="F12" s="38"/>
    </row>
    <row r="13" spans="1:8" ht="48">
      <c r="A13" s="174" t="s">
        <v>128</v>
      </c>
      <c r="B13" s="12" t="s">
        <v>114</v>
      </c>
      <c r="C13" s="11" t="s">
        <v>8</v>
      </c>
      <c r="D13" s="15">
        <v>0.52</v>
      </c>
      <c r="E13" s="13">
        <f t="shared" si="0"/>
        <v>1725.9840000000004</v>
      </c>
      <c r="F13" s="38"/>
    </row>
    <row r="14" spans="1:8" ht="51">
      <c r="A14" s="14" t="s">
        <v>9</v>
      </c>
      <c r="B14" s="11" t="s">
        <v>107</v>
      </c>
      <c r="C14" s="11" t="s">
        <v>10</v>
      </c>
      <c r="D14" s="12">
        <v>1.45</v>
      </c>
      <c r="E14" s="13">
        <f t="shared" si="0"/>
        <v>4812.84</v>
      </c>
      <c r="F14" s="39"/>
    </row>
    <row r="15" spans="1:8" ht="51">
      <c r="A15" s="14" t="s">
        <v>34</v>
      </c>
      <c r="B15" s="11" t="s">
        <v>14</v>
      </c>
      <c r="C15" s="11" t="s">
        <v>8</v>
      </c>
      <c r="D15" s="12">
        <v>0.6</v>
      </c>
      <c r="E15" s="13">
        <f>D15*$H$10*12</f>
        <v>1991.52</v>
      </c>
      <c r="F15" s="39"/>
    </row>
    <row r="16" spans="1:8" ht="51">
      <c r="A16" s="14" t="s">
        <v>11</v>
      </c>
      <c r="B16" s="11" t="s">
        <v>107</v>
      </c>
      <c r="C16" s="11" t="s">
        <v>12</v>
      </c>
      <c r="D16" s="12">
        <v>0.34</v>
      </c>
      <c r="E16" s="13">
        <f t="shared" ref="E16:E23" si="1">D16*$H$10*12</f>
        <v>1128.5280000000002</v>
      </c>
      <c r="F16" s="39"/>
      <c r="G16" s="116"/>
    </row>
    <row r="17" spans="1:7" ht="25.5">
      <c r="A17" s="14" t="s">
        <v>13</v>
      </c>
      <c r="B17" s="11" t="s">
        <v>107</v>
      </c>
      <c r="C17" s="11" t="s">
        <v>8</v>
      </c>
      <c r="D17" s="11">
        <v>8.0500000000000007</v>
      </c>
      <c r="E17" s="13">
        <f t="shared" si="1"/>
        <v>26719.560000000005</v>
      </c>
      <c r="F17" s="39"/>
    </row>
    <row r="18" spans="1:7">
      <c r="A18" s="14" t="s">
        <v>29</v>
      </c>
      <c r="B18" s="11" t="s">
        <v>14</v>
      </c>
      <c r="C18" s="11" t="s">
        <v>8</v>
      </c>
      <c r="D18" s="12">
        <v>3.18</v>
      </c>
      <c r="E18" s="13">
        <f t="shared" si="1"/>
        <v>10555.056</v>
      </c>
      <c r="F18" s="39"/>
    </row>
    <row r="19" spans="1:7">
      <c r="A19" s="14" t="s">
        <v>33</v>
      </c>
      <c r="B19" s="11" t="s">
        <v>107</v>
      </c>
      <c r="C19" s="11" t="s">
        <v>8</v>
      </c>
      <c r="D19" s="12">
        <v>0.5</v>
      </c>
      <c r="E19" s="13">
        <f t="shared" si="1"/>
        <v>1659.6000000000001</v>
      </c>
      <c r="F19" s="39"/>
    </row>
    <row r="20" spans="1:7" ht="25.5">
      <c r="A20" s="14" t="s">
        <v>15</v>
      </c>
      <c r="B20" s="11" t="s">
        <v>16</v>
      </c>
      <c r="C20" s="11" t="s">
        <v>8</v>
      </c>
      <c r="D20" s="12">
        <v>0.98</v>
      </c>
      <c r="E20" s="13">
        <f t="shared" si="1"/>
        <v>3252.8160000000007</v>
      </c>
      <c r="F20" s="39"/>
    </row>
    <row r="21" spans="1:7" ht="25.5">
      <c r="A21" s="14" t="s">
        <v>82</v>
      </c>
      <c r="B21" s="11" t="s">
        <v>16</v>
      </c>
      <c r="C21" s="11" t="s">
        <v>8</v>
      </c>
      <c r="D21" s="83">
        <v>0.61</v>
      </c>
      <c r="E21" s="13">
        <f t="shared" si="1"/>
        <v>2024.712</v>
      </c>
      <c r="F21" s="39"/>
    </row>
    <row r="22" spans="1:7" ht="25.5">
      <c r="A22" s="14" t="s">
        <v>18</v>
      </c>
      <c r="B22" s="11" t="s">
        <v>16</v>
      </c>
      <c r="C22" s="11" t="s">
        <v>8</v>
      </c>
      <c r="D22" s="11">
        <v>0.35</v>
      </c>
      <c r="E22" s="13">
        <f t="shared" si="1"/>
        <v>1161.72</v>
      </c>
      <c r="F22" s="39"/>
      <c r="G22" s="116"/>
    </row>
    <row r="23" spans="1:7" ht="25.5">
      <c r="A23" s="14" t="s">
        <v>19</v>
      </c>
      <c r="B23" s="11" t="s">
        <v>14</v>
      </c>
      <c r="C23" s="11" t="s">
        <v>8</v>
      </c>
      <c r="D23" s="11">
        <v>1.61</v>
      </c>
      <c r="E23" s="13">
        <f t="shared" si="1"/>
        <v>5343.9120000000012</v>
      </c>
      <c r="F23" s="39"/>
      <c r="G23" s="116"/>
    </row>
    <row r="24" spans="1:7" ht="25.5">
      <c r="A24" s="21" t="s">
        <v>127</v>
      </c>
      <c r="B24" s="22" t="s">
        <v>339</v>
      </c>
      <c r="C24" s="22" t="s">
        <v>124</v>
      </c>
      <c r="D24" s="227">
        <f>E24/12/H10</f>
        <v>1.5319520833333333</v>
      </c>
      <c r="E24" s="204">
        <f>36766.85/1000*H10/2</f>
        <v>5084.8553550000006</v>
      </c>
      <c r="F24" s="39"/>
      <c r="G24" s="116"/>
    </row>
    <row r="25" spans="1:7" ht="19.5" thickBot="1">
      <c r="A25" s="16" t="s">
        <v>32</v>
      </c>
      <c r="B25" s="17"/>
      <c r="C25" s="17"/>
      <c r="D25" s="84"/>
      <c r="E25" s="115">
        <f>SUM(E12:E24)</f>
        <v>66124.94335500001</v>
      </c>
      <c r="F25" s="40"/>
    </row>
    <row r="26" spans="1:7">
      <c r="A26" s="5"/>
      <c r="B26" s="5"/>
      <c r="C26" s="5"/>
      <c r="D26" s="5"/>
      <c r="E26" s="6"/>
      <c r="F26" s="6"/>
    </row>
    <row r="27" spans="1:7" ht="31.5" customHeight="1">
      <c r="A27" s="230" t="s">
        <v>371</v>
      </c>
      <c r="B27" s="230"/>
      <c r="C27" s="230"/>
      <c r="D27" s="230"/>
      <c r="E27" s="230"/>
      <c r="F27" s="100"/>
    </row>
    <row r="28" spans="1:7">
      <c r="A28" s="5"/>
      <c r="B28" s="5"/>
      <c r="C28" s="5"/>
      <c r="D28" s="5"/>
      <c r="E28" s="6"/>
      <c r="F28" s="6"/>
    </row>
    <row r="29" spans="1:7" ht="31.5" customHeight="1">
      <c r="A29" s="230" t="s">
        <v>372</v>
      </c>
      <c r="B29" s="230"/>
      <c r="C29" s="230"/>
      <c r="D29" s="230"/>
      <c r="E29" s="230"/>
      <c r="F29" s="100"/>
    </row>
    <row r="30" spans="1:7">
      <c r="A30" s="5"/>
      <c r="B30" s="5"/>
      <c r="C30" s="5"/>
      <c r="D30" s="5"/>
      <c r="E30" s="6"/>
      <c r="F30" s="6"/>
    </row>
    <row r="31" spans="1:7" ht="30.75" customHeight="1">
      <c r="A31" s="230" t="s">
        <v>99</v>
      </c>
      <c r="B31" s="230"/>
      <c r="C31" s="230"/>
      <c r="D31" s="230"/>
      <c r="E31" s="230"/>
      <c r="F31" s="101"/>
    </row>
    <row r="32" spans="1:7">
      <c r="A32" s="136"/>
      <c r="B32" s="136"/>
      <c r="C32" s="136"/>
      <c r="D32" s="136"/>
      <c r="E32" s="136"/>
      <c r="F32" s="6"/>
    </row>
    <row r="33" spans="1:6" ht="28.5" customHeight="1">
      <c r="A33" s="230" t="s">
        <v>21</v>
      </c>
      <c r="B33" s="230"/>
      <c r="C33" s="230"/>
      <c r="D33" s="230"/>
      <c r="E33" s="230"/>
      <c r="F33" s="100"/>
    </row>
    <row r="34" spans="1:6">
      <c r="A34" s="5"/>
      <c r="B34" s="5"/>
      <c r="C34" s="5"/>
      <c r="D34" s="5"/>
      <c r="E34" s="6"/>
      <c r="F34" s="6"/>
    </row>
    <row r="35" spans="1:6">
      <c r="A35" s="5"/>
      <c r="B35" s="5"/>
      <c r="C35" s="5"/>
      <c r="D35" s="5"/>
      <c r="E35" s="6"/>
      <c r="F35" s="6"/>
    </row>
    <row r="36" spans="1:6">
      <c r="A36" s="236" t="s">
        <v>22</v>
      </c>
      <c r="B36" s="236"/>
      <c r="C36" s="236"/>
      <c r="D36" s="236"/>
      <c r="E36" s="236"/>
      <c r="F36" s="10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5" spans="1:1">
      <c r="A65"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52.xml><?xml version="1.0" encoding="utf-8"?>
<worksheet xmlns="http://schemas.openxmlformats.org/spreadsheetml/2006/main" xmlns:r="http://schemas.openxmlformats.org/officeDocument/2006/relationships">
  <dimension ref="A1:H63"/>
  <sheetViews>
    <sheetView topLeftCell="A14" workbookViewId="0">
      <selection activeCell="C29" sqref="C29"/>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4.57031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373</v>
      </c>
      <c r="E4" s="233"/>
      <c r="F4" s="99"/>
    </row>
    <row r="5" spans="1:8">
      <c r="A5" s="1"/>
      <c r="B5" s="1"/>
      <c r="C5" s="1"/>
      <c r="D5" s="1"/>
      <c r="E5" s="2"/>
      <c r="F5" s="2"/>
    </row>
    <row r="6" spans="1:8">
      <c r="A6" s="1"/>
      <c r="B6" s="1"/>
      <c r="C6" s="1"/>
      <c r="D6" s="1"/>
      <c r="E6" s="2"/>
      <c r="F6" s="2"/>
    </row>
    <row r="7" spans="1:8" ht="96" customHeight="1">
      <c r="A7" s="230" t="s">
        <v>186</v>
      </c>
      <c r="B7" s="230"/>
      <c r="C7" s="230"/>
      <c r="D7" s="230"/>
      <c r="E7" s="230"/>
      <c r="F7" s="100"/>
    </row>
    <row r="8" spans="1:8">
      <c r="A8" s="3"/>
      <c r="B8" s="3"/>
      <c r="C8" s="3"/>
      <c r="D8" s="3"/>
      <c r="E8" s="4"/>
      <c r="F8" s="4"/>
    </row>
    <row r="9" spans="1:8" ht="45.75" customHeight="1">
      <c r="A9" s="230" t="s">
        <v>83</v>
      </c>
      <c r="B9" s="230"/>
      <c r="C9" s="230"/>
      <c r="D9" s="230"/>
      <c r="E9" s="230"/>
      <c r="F9" s="100"/>
    </row>
    <row r="10" spans="1:8" ht="15.75" thickBot="1">
      <c r="A10" s="5"/>
      <c r="B10" s="5"/>
      <c r="C10" s="5"/>
      <c r="D10" s="5"/>
      <c r="E10" s="6"/>
      <c r="F10" s="6"/>
      <c r="H10">
        <v>439.1</v>
      </c>
    </row>
    <row r="11" spans="1:8" ht="82.5" customHeight="1">
      <c r="A11" s="7" t="s">
        <v>3</v>
      </c>
      <c r="B11" s="8" t="s">
        <v>4</v>
      </c>
      <c r="C11" s="8" t="s">
        <v>5</v>
      </c>
      <c r="D11" s="9" t="s">
        <v>6</v>
      </c>
      <c r="E11" s="10" t="s">
        <v>7</v>
      </c>
      <c r="F11" s="38"/>
    </row>
    <row r="12" spans="1:8" ht="51">
      <c r="A12" s="14" t="s">
        <v>9</v>
      </c>
      <c r="B12" s="11" t="s">
        <v>107</v>
      </c>
      <c r="C12" s="11" t="s">
        <v>10</v>
      </c>
      <c r="D12" s="83">
        <f>E12/12/H10</f>
        <v>0.54087907082669096</v>
      </c>
      <c r="E12" s="13">
        <v>2850</v>
      </c>
      <c r="F12" s="39">
        <f>D12*12*H10</f>
        <v>2850</v>
      </c>
      <c r="G12" s="116">
        <f>E12-F12</f>
        <v>0</v>
      </c>
    </row>
    <row r="13" spans="1:8" ht="51">
      <c r="A13" s="14" t="s">
        <v>34</v>
      </c>
      <c r="B13" s="11" t="s">
        <v>14</v>
      </c>
      <c r="C13" s="11" t="s">
        <v>8</v>
      </c>
      <c r="D13" s="12">
        <v>0.55000000000000004</v>
      </c>
      <c r="E13" s="13">
        <f t="shared" ref="E13:E21" si="0">D13*$H$10*12</f>
        <v>2898.0600000000004</v>
      </c>
      <c r="F13" s="39"/>
    </row>
    <row r="14" spans="1:8" ht="51">
      <c r="A14" s="14" t="s">
        <v>11</v>
      </c>
      <c r="B14" s="11" t="s">
        <v>107</v>
      </c>
      <c r="C14" s="11" t="s">
        <v>12</v>
      </c>
      <c r="D14" s="83">
        <f>E14/12/H10</f>
        <v>0.23839861838609278</v>
      </c>
      <c r="E14" s="13">
        <v>1256.17</v>
      </c>
      <c r="F14" s="39"/>
      <c r="G14" s="116"/>
    </row>
    <row r="15" spans="1:8" ht="25.5">
      <c r="A15" s="14" t="s">
        <v>13</v>
      </c>
      <c r="B15" s="11" t="s">
        <v>107</v>
      </c>
      <c r="C15" s="11" t="s">
        <v>8</v>
      </c>
      <c r="D15" s="11">
        <v>3.54</v>
      </c>
      <c r="E15" s="13">
        <f t="shared" si="0"/>
        <v>18652.968000000001</v>
      </c>
      <c r="F15" s="39"/>
    </row>
    <row r="16" spans="1:8">
      <c r="A16" s="14" t="s">
        <v>29</v>
      </c>
      <c r="B16" s="11" t="s">
        <v>14</v>
      </c>
      <c r="C16" s="11" t="s">
        <v>8</v>
      </c>
      <c r="D16" s="12">
        <v>2.48</v>
      </c>
      <c r="E16" s="13">
        <f t="shared" si="0"/>
        <v>13067.616000000002</v>
      </c>
      <c r="F16" s="39"/>
    </row>
    <row r="17" spans="1:7">
      <c r="A17" s="14" t="s">
        <v>33</v>
      </c>
      <c r="B17" s="11" t="s">
        <v>107</v>
      </c>
      <c r="C17" s="11" t="s">
        <v>8</v>
      </c>
      <c r="D17" s="12">
        <v>0.36</v>
      </c>
      <c r="E17" s="13">
        <f t="shared" si="0"/>
        <v>1896.9119999999998</v>
      </c>
      <c r="F17" s="39"/>
    </row>
    <row r="18" spans="1:7" ht="25.5">
      <c r="A18" s="14" t="s">
        <v>15</v>
      </c>
      <c r="B18" s="11" t="s">
        <v>16</v>
      </c>
      <c r="C18" s="11" t="s">
        <v>8</v>
      </c>
      <c r="D18" s="12">
        <v>0.98</v>
      </c>
      <c r="E18" s="13">
        <f t="shared" si="0"/>
        <v>5163.8160000000007</v>
      </c>
      <c r="F18" s="39"/>
    </row>
    <row r="19" spans="1:7" ht="25.5">
      <c r="A19" s="14" t="s">
        <v>82</v>
      </c>
      <c r="B19" s="11" t="s">
        <v>16</v>
      </c>
      <c r="C19" s="11" t="s">
        <v>8</v>
      </c>
      <c r="D19" s="83">
        <v>0.61</v>
      </c>
      <c r="E19" s="13">
        <f t="shared" si="0"/>
        <v>3214.212</v>
      </c>
      <c r="F19" s="39"/>
    </row>
    <row r="20" spans="1:7" ht="25.5">
      <c r="A20" s="14" t="s">
        <v>18</v>
      </c>
      <c r="B20" s="11" t="s">
        <v>16</v>
      </c>
      <c r="C20" s="11" t="s">
        <v>8</v>
      </c>
      <c r="D20" s="11">
        <v>0.35</v>
      </c>
      <c r="E20" s="13">
        <f t="shared" si="0"/>
        <v>1844.22</v>
      </c>
      <c r="F20" s="39"/>
      <c r="G20" s="116"/>
    </row>
    <row r="21" spans="1:7" ht="25.5">
      <c r="A21" s="14" t="s">
        <v>19</v>
      </c>
      <c r="B21" s="11" t="s">
        <v>14</v>
      </c>
      <c r="C21" s="11" t="s">
        <v>8</v>
      </c>
      <c r="D21" s="11">
        <v>1.61</v>
      </c>
      <c r="E21" s="13">
        <f t="shared" si="0"/>
        <v>8483.4120000000021</v>
      </c>
      <c r="F21" s="39"/>
      <c r="G21" s="116"/>
    </row>
    <row r="22" spans="1:7" ht="25.5">
      <c r="A22" s="21" t="s">
        <v>127</v>
      </c>
      <c r="B22" s="22" t="s">
        <v>339</v>
      </c>
      <c r="C22" s="22" t="s">
        <v>124</v>
      </c>
      <c r="D22" s="227">
        <f>E22/12/H10</f>
        <v>1.5319520833333331</v>
      </c>
      <c r="E22" s="204">
        <f>36766.85/1000*H10/2</f>
        <v>8072.1619174999996</v>
      </c>
      <c r="F22" s="39"/>
      <c r="G22" s="116"/>
    </row>
    <row r="23" spans="1:7" ht="25.5">
      <c r="A23" s="14" t="s">
        <v>133</v>
      </c>
      <c r="B23" s="22" t="s">
        <v>338</v>
      </c>
      <c r="C23" s="22" t="s">
        <v>124</v>
      </c>
      <c r="D23" s="227">
        <f>E23/12/H10</f>
        <v>1.0248235026189934</v>
      </c>
      <c r="E23" s="204">
        <v>5400</v>
      </c>
      <c r="F23" s="39"/>
      <c r="G23" s="116"/>
    </row>
    <row r="24" spans="1:7" ht="19.5" thickBot="1">
      <c r="A24" s="16" t="s">
        <v>32</v>
      </c>
      <c r="B24" s="17"/>
      <c r="C24" s="17"/>
      <c r="D24" s="84"/>
      <c r="E24" s="115">
        <f>SUM(E12:E23)</f>
        <v>72799.547917499993</v>
      </c>
      <c r="F24" s="40"/>
      <c r="G24" s="116"/>
    </row>
    <row r="25" spans="1:7">
      <c r="A25" s="5"/>
      <c r="B25" s="5"/>
      <c r="C25" s="5"/>
      <c r="D25" s="5"/>
      <c r="E25" s="6"/>
      <c r="F25" s="6"/>
    </row>
    <row r="26" spans="1:7" ht="33.75" customHeight="1">
      <c r="A26" s="230" t="s">
        <v>374</v>
      </c>
      <c r="B26" s="230"/>
      <c r="C26" s="230"/>
      <c r="D26" s="230"/>
      <c r="E26" s="230"/>
      <c r="F26" s="100"/>
    </row>
    <row r="27" spans="1:7">
      <c r="A27" s="5"/>
      <c r="B27" s="5"/>
      <c r="C27" s="5"/>
      <c r="D27" s="5"/>
      <c r="E27" s="6"/>
      <c r="F27" s="6"/>
    </row>
    <row r="28" spans="1:7" ht="30.75" customHeight="1">
      <c r="A28" s="230" t="s">
        <v>375</v>
      </c>
      <c r="B28" s="230"/>
      <c r="C28" s="230"/>
      <c r="D28" s="230"/>
      <c r="E28" s="230"/>
      <c r="F28" s="100"/>
    </row>
    <row r="29" spans="1:7">
      <c r="A29" s="5"/>
      <c r="B29" s="5"/>
      <c r="C29" s="5"/>
      <c r="D29" s="5"/>
      <c r="E29" s="6"/>
      <c r="F29" s="6"/>
    </row>
    <row r="30" spans="1:7" ht="29.25"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63" spans="1:1">
      <c r="A63"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53.xml><?xml version="1.0" encoding="utf-8"?>
<worksheet xmlns="http://schemas.openxmlformats.org/spreadsheetml/2006/main" xmlns:r="http://schemas.openxmlformats.org/officeDocument/2006/relationships">
  <dimension ref="A1:H68"/>
  <sheetViews>
    <sheetView topLeftCell="A20" workbookViewId="0">
      <selection activeCell="A34" sqref="A34:E34"/>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0.75" customHeight="1">
      <c r="A7" s="230" t="s">
        <v>187</v>
      </c>
      <c r="B7" s="230"/>
      <c r="C7" s="230"/>
      <c r="D7" s="230"/>
      <c r="E7" s="230"/>
      <c r="F7" s="100"/>
    </row>
    <row r="8" spans="1:8">
      <c r="A8" s="3"/>
      <c r="B8" s="3"/>
      <c r="C8" s="3"/>
      <c r="D8" s="3"/>
      <c r="E8" s="4"/>
      <c r="F8" s="4"/>
    </row>
    <row r="9" spans="1:8" ht="45.75" customHeight="1">
      <c r="A9" s="230" t="s">
        <v>84</v>
      </c>
      <c r="B9" s="230"/>
      <c r="C9" s="230"/>
      <c r="D9" s="230"/>
      <c r="E9" s="230"/>
      <c r="F9" s="100"/>
    </row>
    <row r="10" spans="1:8" ht="15.75" thickBot="1">
      <c r="A10" s="5"/>
      <c r="B10" s="5"/>
      <c r="C10" s="5"/>
      <c r="D10" s="5"/>
      <c r="E10" s="6"/>
      <c r="F10" s="6"/>
      <c r="H10">
        <v>465.6</v>
      </c>
    </row>
    <row r="11" spans="1:8" ht="82.5" customHeight="1">
      <c r="A11" s="129" t="s">
        <v>3</v>
      </c>
      <c r="B11" s="130" t="s">
        <v>4</v>
      </c>
      <c r="C11" s="130" t="s">
        <v>5</v>
      </c>
      <c r="D11" s="131" t="s">
        <v>6</v>
      </c>
      <c r="E11" s="132" t="s">
        <v>7</v>
      </c>
      <c r="F11" s="38"/>
    </row>
    <row r="12" spans="1:8" ht="48">
      <c r="A12" s="174" t="s">
        <v>113</v>
      </c>
      <c r="B12" s="12" t="s">
        <v>114</v>
      </c>
      <c r="C12" s="11" t="s">
        <v>8</v>
      </c>
      <c r="D12" s="15">
        <v>0.4</v>
      </c>
      <c r="E12" s="175">
        <f>D12*$H$10*12</f>
        <v>2234.88</v>
      </c>
      <c r="F12" s="38"/>
    </row>
    <row r="13" spans="1:8" ht="48">
      <c r="A13" s="174" t="s">
        <v>128</v>
      </c>
      <c r="B13" s="12" t="s">
        <v>114</v>
      </c>
      <c r="C13" s="11" t="s">
        <v>8</v>
      </c>
      <c r="D13" s="15">
        <v>0.52</v>
      </c>
      <c r="E13" s="175">
        <f t="shared" ref="E13:E22" si="0">D13*$H$10*12</f>
        <v>2905.3440000000001</v>
      </c>
      <c r="F13" s="38"/>
    </row>
    <row r="14" spans="1:8" ht="51">
      <c r="A14" s="14" t="s">
        <v>9</v>
      </c>
      <c r="B14" s="11" t="s">
        <v>107</v>
      </c>
      <c r="C14" s="11" t="s">
        <v>10</v>
      </c>
      <c r="D14" s="12">
        <v>1.29</v>
      </c>
      <c r="E14" s="175">
        <f t="shared" si="0"/>
        <v>7207.4880000000003</v>
      </c>
      <c r="F14" s="39"/>
      <c r="G14" s="116"/>
    </row>
    <row r="15" spans="1:8" ht="38.25">
      <c r="A15" s="14" t="s">
        <v>119</v>
      </c>
      <c r="B15" s="11" t="s">
        <v>14</v>
      </c>
      <c r="C15" s="11" t="s">
        <v>8</v>
      </c>
      <c r="D15" s="12">
        <v>0.6</v>
      </c>
      <c r="E15" s="175">
        <f t="shared" si="0"/>
        <v>3352.32</v>
      </c>
      <c r="F15" s="39"/>
    </row>
    <row r="16" spans="1:8" ht="51">
      <c r="A16" s="14" t="s">
        <v>11</v>
      </c>
      <c r="B16" s="11" t="s">
        <v>107</v>
      </c>
      <c r="C16" s="11" t="s">
        <v>12</v>
      </c>
      <c r="D16" s="12">
        <v>0.22</v>
      </c>
      <c r="E16" s="175">
        <v>1256.3599999999999</v>
      </c>
      <c r="F16" s="39">
        <f>D16*12*H10</f>
        <v>1229.1840000000002</v>
      </c>
      <c r="G16" s="116">
        <f>E16-F16</f>
        <v>27.175999999999704</v>
      </c>
    </row>
    <row r="17" spans="1:7" ht="25.5">
      <c r="A17" s="14" t="s">
        <v>13</v>
      </c>
      <c r="B17" s="11" t="s">
        <v>107</v>
      </c>
      <c r="C17" s="11" t="s">
        <v>8</v>
      </c>
      <c r="D17" s="11">
        <v>4.76</v>
      </c>
      <c r="E17" s="175">
        <f t="shared" si="0"/>
        <v>26595.072</v>
      </c>
      <c r="F17" s="39"/>
    </row>
    <row r="18" spans="1:7">
      <c r="A18" s="14" t="s">
        <v>29</v>
      </c>
      <c r="B18" s="11" t="s">
        <v>14</v>
      </c>
      <c r="C18" s="11" t="s">
        <v>8</v>
      </c>
      <c r="D18" s="12">
        <v>4.18</v>
      </c>
      <c r="E18" s="175">
        <f t="shared" si="0"/>
        <v>23354.495999999999</v>
      </c>
      <c r="F18" s="39"/>
    </row>
    <row r="19" spans="1:7">
      <c r="A19" s="14" t="s">
        <v>33</v>
      </c>
      <c r="B19" s="11" t="s">
        <v>107</v>
      </c>
      <c r="C19" s="11" t="s">
        <v>8</v>
      </c>
      <c r="D19" s="12">
        <v>0.12</v>
      </c>
      <c r="E19" s="175">
        <f t="shared" si="0"/>
        <v>670.46399999999994</v>
      </c>
      <c r="F19" s="39"/>
    </row>
    <row r="20" spans="1:7" ht="25.5">
      <c r="A20" s="14" t="s">
        <v>15</v>
      </c>
      <c r="B20" s="11" t="s">
        <v>16</v>
      </c>
      <c r="C20" s="11" t="s">
        <v>8</v>
      </c>
      <c r="D20" s="12">
        <v>0.98</v>
      </c>
      <c r="E20" s="175">
        <f t="shared" si="0"/>
        <v>5475.4560000000001</v>
      </c>
      <c r="F20" s="39"/>
    </row>
    <row r="21" spans="1:7" ht="25.5">
      <c r="A21" s="14" t="s">
        <v>18</v>
      </c>
      <c r="B21" s="11" t="s">
        <v>16</v>
      </c>
      <c r="C21" s="11" t="s">
        <v>8</v>
      </c>
      <c r="D21" s="11">
        <v>0.35</v>
      </c>
      <c r="E21" s="175">
        <f t="shared" si="0"/>
        <v>1955.52</v>
      </c>
      <c r="F21" s="39"/>
      <c r="G21" s="116"/>
    </row>
    <row r="22" spans="1:7" ht="25.5">
      <c r="A22" s="14" t="s">
        <v>19</v>
      </c>
      <c r="B22" s="11" t="s">
        <v>16</v>
      </c>
      <c r="C22" s="11" t="s">
        <v>8</v>
      </c>
      <c r="D22" s="11">
        <v>1.61</v>
      </c>
      <c r="E22" s="175">
        <f t="shared" si="0"/>
        <v>8995.3920000000016</v>
      </c>
      <c r="F22" s="39"/>
      <c r="G22" s="116"/>
    </row>
    <row r="23" spans="1:7" ht="19.5" thickBot="1">
      <c r="A23" s="16" t="s">
        <v>32</v>
      </c>
      <c r="B23" s="17"/>
      <c r="C23" s="17"/>
      <c r="D23" s="84"/>
      <c r="E23" s="115">
        <f>SUM(E12:E22)</f>
        <v>84002.792000000016</v>
      </c>
      <c r="F23" s="40"/>
      <c r="G23" s="116"/>
    </row>
    <row r="24" spans="1:7">
      <c r="A24" s="5"/>
      <c r="B24" s="5"/>
      <c r="C24" s="5"/>
      <c r="D24" s="5"/>
      <c r="E24" s="6"/>
      <c r="F24" s="6"/>
    </row>
    <row r="25" spans="1:7" ht="32.25" customHeight="1">
      <c r="A25" s="230" t="s">
        <v>376</v>
      </c>
      <c r="B25" s="230"/>
      <c r="C25" s="230"/>
      <c r="D25" s="230"/>
      <c r="E25" s="230"/>
      <c r="F25" s="100"/>
    </row>
    <row r="26" spans="1:7">
      <c r="A26" s="5"/>
      <c r="B26" s="5"/>
      <c r="C26" s="5"/>
      <c r="D26" s="5"/>
      <c r="E26" s="6"/>
      <c r="F26" s="6"/>
    </row>
    <row r="27" spans="1:7" ht="48.75" customHeight="1">
      <c r="A27" s="230" t="s">
        <v>383</v>
      </c>
      <c r="B27" s="230"/>
      <c r="C27" s="230"/>
      <c r="D27" s="230"/>
      <c r="E27" s="230"/>
      <c r="F27" s="100"/>
    </row>
    <row r="28" spans="1:7">
      <c r="A28" s="5"/>
      <c r="B28" s="5"/>
      <c r="C28" s="5"/>
      <c r="D28" s="5"/>
      <c r="E28" s="6"/>
      <c r="F28" s="6"/>
    </row>
    <row r="29" spans="1:7" ht="28.5" customHeight="1">
      <c r="A29" s="230" t="s">
        <v>99</v>
      </c>
      <c r="B29" s="230"/>
      <c r="C29" s="230"/>
      <c r="D29" s="230"/>
      <c r="E29" s="230"/>
      <c r="F29" s="101"/>
    </row>
    <row r="30" spans="1:7">
      <c r="A30" s="136"/>
      <c r="B30" s="136"/>
      <c r="C30" s="136"/>
      <c r="D30" s="136"/>
      <c r="E30" s="136"/>
      <c r="F30" s="6"/>
    </row>
    <row r="31" spans="1:7" ht="28.5" customHeight="1">
      <c r="A31" s="230" t="s">
        <v>21</v>
      </c>
      <c r="B31" s="230"/>
      <c r="C31" s="230"/>
      <c r="D31" s="230"/>
      <c r="E31" s="230"/>
      <c r="F31" s="100"/>
    </row>
    <row r="32" spans="1:7">
      <c r="A32" s="5"/>
      <c r="B32" s="5"/>
      <c r="C32" s="5"/>
      <c r="D32" s="5"/>
      <c r="E32" s="6"/>
      <c r="F32" s="6"/>
    </row>
    <row r="33" spans="1:6">
      <c r="A33" s="5"/>
      <c r="B33" s="5"/>
      <c r="C33" s="5"/>
      <c r="D33" s="5"/>
      <c r="E33" s="6"/>
      <c r="F33" s="6"/>
    </row>
    <row r="34" spans="1:6">
      <c r="A34" s="236" t="s">
        <v>22</v>
      </c>
      <c r="B34" s="236"/>
      <c r="C34" s="236"/>
      <c r="D34" s="236"/>
      <c r="E34" s="236"/>
      <c r="F34" s="102"/>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row r="68" spans="1:1">
      <c r="A68" t="s">
        <v>105</v>
      </c>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54.xml><?xml version="1.0" encoding="utf-8"?>
<worksheet xmlns="http://schemas.openxmlformats.org/spreadsheetml/2006/main" xmlns:r="http://schemas.openxmlformats.org/officeDocument/2006/relationships">
  <dimension ref="A1:H70"/>
  <sheetViews>
    <sheetView workbookViewId="0">
      <selection activeCell="J33" sqref="J33"/>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57031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3" customHeight="1">
      <c r="A7" s="230" t="s">
        <v>188</v>
      </c>
      <c r="B7" s="230"/>
      <c r="C7" s="230"/>
      <c r="D7" s="230"/>
      <c r="E7" s="230"/>
      <c r="F7" s="100"/>
    </row>
    <row r="8" spans="1:8">
      <c r="A8" s="3"/>
      <c r="B8" s="3"/>
      <c r="C8" s="3"/>
      <c r="D8" s="3"/>
      <c r="E8" s="4"/>
      <c r="F8" s="4"/>
    </row>
    <row r="9" spans="1:8" ht="45.75" customHeight="1">
      <c r="A9" s="230" t="s">
        <v>85</v>
      </c>
      <c r="B9" s="230"/>
      <c r="C9" s="230"/>
      <c r="D9" s="230"/>
      <c r="E9" s="230"/>
      <c r="F9" s="100"/>
    </row>
    <row r="10" spans="1:8" ht="15.75" thickBot="1">
      <c r="A10" s="5"/>
      <c r="B10" s="5"/>
      <c r="C10" s="5"/>
      <c r="D10" s="5"/>
      <c r="E10" s="6"/>
      <c r="F10" s="6"/>
      <c r="H10">
        <v>470.2</v>
      </c>
    </row>
    <row r="11" spans="1:8" ht="82.5" customHeight="1">
      <c r="A11" s="129" t="s">
        <v>3</v>
      </c>
      <c r="B11" s="130" t="s">
        <v>4</v>
      </c>
      <c r="C11" s="130" t="s">
        <v>5</v>
      </c>
      <c r="D11" s="131" t="s">
        <v>6</v>
      </c>
      <c r="E11" s="132" t="s">
        <v>7</v>
      </c>
      <c r="F11" s="38"/>
    </row>
    <row r="12" spans="1:8" ht="48">
      <c r="A12" s="174" t="s">
        <v>113</v>
      </c>
      <c r="B12" s="12" t="s">
        <v>114</v>
      </c>
      <c r="C12" s="11" t="s">
        <v>8</v>
      </c>
      <c r="D12" s="15">
        <v>0.2</v>
      </c>
      <c r="E12" s="175">
        <f>D12*$H$10*12</f>
        <v>1128.48</v>
      </c>
      <c r="F12" s="38"/>
    </row>
    <row r="13" spans="1:8" ht="48">
      <c r="A13" s="174" t="s">
        <v>128</v>
      </c>
      <c r="B13" s="12" t="s">
        <v>114</v>
      </c>
      <c r="C13" s="11" t="s">
        <v>8</v>
      </c>
      <c r="D13" s="15">
        <v>0.52</v>
      </c>
      <c r="E13" s="175">
        <f t="shared" ref="E13:E22" si="0">D13*$H$10*12</f>
        <v>2934.0479999999998</v>
      </c>
      <c r="F13" s="38"/>
    </row>
    <row r="14" spans="1:8" ht="51">
      <c r="A14" s="14" t="s">
        <v>9</v>
      </c>
      <c r="B14" s="11" t="s">
        <v>107</v>
      </c>
      <c r="C14" s="11" t="s">
        <v>10</v>
      </c>
      <c r="D14" s="12">
        <v>1.28</v>
      </c>
      <c r="E14" s="175">
        <f t="shared" si="0"/>
        <v>7222.2719999999999</v>
      </c>
      <c r="F14" s="39"/>
      <c r="G14" s="116"/>
    </row>
    <row r="15" spans="1:8" ht="51">
      <c r="A15" s="14" t="s">
        <v>34</v>
      </c>
      <c r="B15" s="11" t="s">
        <v>14</v>
      </c>
      <c r="C15" s="11" t="s">
        <v>8</v>
      </c>
      <c r="D15" s="12">
        <v>0.6</v>
      </c>
      <c r="E15" s="175">
        <f t="shared" si="0"/>
        <v>3385.44</v>
      </c>
      <c r="F15" s="39"/>
    </row>
    <row r="16" spans="1:8" ht="51">
      <c r="A16" s="14" t="s">
        <v>11</v>
      </c>
      <c r="B16" s="11" t="s">
        <v>107</v>
      </c>
      <c r="C16" s="11" t="s">
        <v>12</v>
      </c>
      <c r="D16" s="12">
        <v>0.22</v>
      </c>
      <c r="E16" s="175">
        <v>1256.3599999999999</v>
      </c>
      <c r="F16" s="39">
        <f>D16*12*H10</f>
        <v>1241.328</v>
      </c>
      <c r="G16" s="116">
        <f>E16-F16</f>
        <v>15.031999999999925</v>
      </c>
    </row>
    <row r="17" spans="1:7" ht="32.25" customHeight="1">
      <c r="A17" s="14" t="s">
        <v>13</v>
      </c>
      <c r="B17" s="11" t="s">
        <v>107</v>
      </c>
      <c r="C17" s="11" t="s">
        <v>8</v>
      </c>
      <c r="D17" s="11">
        <v>4.21</v>
      </c>
      <c r="E17" s="175">
        <f t="shared" si="0"/>
        <v>23754.504000000001</v>
      </c>
      <c r="F17" s="39"/>
    </row>
    <row r="18" spans="1:7">
      <c r="A18" s="14" t="s">
        <v>29</v>
      </c>
      <c r="B18" s="11" t="s">
        <v>14</v>
      </c>
      <c r="C18" s="11" t="s">
        <v>8</v>
      </c>
      <c r="D18" s="12">
        <v>3.18</v>
      </c>
      <c r="E18" s="175">
        <f t="shared" si="0"/>
        <v>17942.832000000002</v>
      </c>
      <c r="F18" s="39"/>
    </row>
    <row r="19" spans="1:7">
      <c r="A19" s="14" t="s">
        <v>33</v>
      </c>
      <c r="B19" s="11" t="s">
        <v>107</v>
      </c>
      <c r="C19" s="11" t="s">
        <v>8</v>
      </c>
      <c r="D19" s="12">
        <v>0.41</v>
      </c>
      <c r="E19" s="175">
        <f t="shared" si="0"/>
        <v>2313.384</v>
      </c>
      <c r="F19" s="39"/>
    </row>
    <row r="20" spans="1:7" ht="25.5">
      <c r="A20" s="14" t="s">
        <v>15</v>
      </c>
      <c r="B20" s="11" t="s">
        <v>16</v>
      </c>
      <c r="C20" s="11" t="s">
        <v>8</v>
      </c>
      <c r="D20" s="12">
        <v>0.98</v>
      </c>
      <c r="E20" s="175">
        <f t="shared" si="0"/>
        <v>5529.5519999999997</v>
      </c>
      <c r="F20" s="39"/>
    </row>
    <row r="21" spans="1:7" ht="25.5">
      <c r="A21" s="14" t="s">
        <v>18</v>
      </c>
      <c r="B21" s="11" t="s">
        <v>16</v>
      </c>
      <c r="C21" s="11" t="s">
        <v>8</v>
      </c>
      <c r="D21" s="11">
        <v>0.35</v>
      </c>
      <c r="E21" s="175">
        <f t="shared" si="0"/>
        <v>1974.84</v>
      </c>
      <c r="F21" s="39"/>
      <c r="G21" s="116"/>
    </row>
    <row r="22" spans="1:7" ht="25.5">
      <c r="A22" s="14" t="s">
        <v>19</v>
      </c>
      <c r="B22" s="11" t="s">
        <v>16</v>
      </c>
      <c r="C22" s="11" t="s">
        <v>8</v>
      </c>
      <c r="D22" s="11">
        <v>1.61</v>
      </c>
      <c r="E22" s="175">
        <f t="shared" si="0"/>
        <v>9084.264000000001</v>
      </c>
      <c r="F22" s="39"/>
      <c r="G22" s="116"/>
    </row>
    <row r="23" spans="1:7" ht="25.5">
      <c r="A23" s="14" t="s">
        <v>127</v>
      </c>
      <c r="B23" s="11"/>
      <c r="C23" s="11" t="s">
        <v>124</v>
      </c>
      <c r="D23" s="11"/>
      <c r="E23" s="205">
        <f>36766.85/1000*H10/2</f>
        <v>8643.8864349999985</v>
      </c>
      <c r="F23" s="39"/>
      <c r="G23" s="116"/>
    </row>
    <row r="24" spans="1:7" ht="19.5" thickBot="1">
      <c r="A24" s="16" t="s">
        <v>32</v>
      </c>
      <c r="B24" s="17"/>
      <c r="C24" s="17"/>
      <c r="D24" s="84"/>
      <c r="E24" s="115">
        <f>SUM(E12:E23)</f>
        <v>85169.862434999988</v>
      </c>
      <c r="F24" s="40"/>
      <c r="G24" s="116"/>
    </row>
    <row r="25" spans="1:7">
      <c r="A25" s="5"/>
      <c r="B25" s="5"/>
      <c r="C25" s="5"/>
      <c r="D25" s="5"/>
      <c r="E25" s="6"/>
      <c r="F25" s="6"/>
    </row>
    <row r="26" spans="1:7" ht="32.25" customHeight="1">
      <c r="A26" s="230" t="s">
        <v>377</v>
      </c>
      <c r="B26" s="230"/>
      <c r="C26" s="230"/>
      <c r="D26" s="230"/>
      <c r="E26" s="230"/>
      <c r="F26" s="100"/>
    </row>
    <row r="27" spans="1:7">
      <c r="A27" s="5"/>
      <c r="B27" s="5"/>
      <c r="C27" s="5"/>
      <c r="D27" s="5"/>
      <c r="E27" s="6"/>
      <c r="F27" s="6"/>
    </row>
    <row r="28" spans="1:7" ht="34.5" customHeight="1">
      <c r="A28" s="230" t="s">
        <v>378</v>
      </c>
      <c r="B28" s="230"/>
      <c r="C28" s="230"/>
      <c r="D28" s="230"/>
      <c r="E28" s="230"/>
      <c r="F28" s="100"/>
    </row>
    <row r="29" spans="1:7">
      <c r="A29" s="5"/>
      <c r="B29" s="5"/>
      <c r="C29" s="5"/>
      <c r="D29" s="5"/>
      <c r="E29" s="6"/>
      <c r="F29" s="6"/>
    </row>
    <row r="30" spans="1:7" ht="29.25" customHeight="1">
      <c r="A30" s="230" t="s">
        <v>99</v>
      </c>
      <c r="B30" s="230"/>
      <c r="C30" s="230"/>
      <c r="D30" s="230"/>
      <c r="E30" s="230"/>
      <c r="F30" s="101"/>
    </row>
    <row r="31" spans="1:7">
      <c r="A31" s="136"/>
      <c r="B31" s="136"/>
      <c r="C31" s="136"/>
      <c r="D31" s="136"/>
      <c r="E31" s="136"/>
      <c r="F31" s="6"/>
    </row>
    <row r="32" spans="1:7" ht="28.5" customHeight="1">
      <c r="A32" s="230" t="s">
        <v>21</v>
      </c>
      <c r="B32" s="230"/>
      <c r="C32" s="230"/>
      <c r="D32" s="230"/>
      <c r="E32" s="230"/>
      <c r="F32" s="100"/>
    </row>
    <row r="33" spans="1:6">
      <c r="A33" s="5"/>
      <c r="B33" s="5"/>
      <c r="C33" s="5"/>
      <c r="D33" s="5"/>
      <c r="E33" s="6"/>
      <c r="F33" s="6"/>
    </row>
    <row r="34" spans="1:6">
      <c r="A34" s="5"/>
      <c r="B34" s="5"/>
      <c r="C34" s="5"/>
      <c r="D34" s="5"/>
      <c r="E34" s="6"/>
      <c r="F34" s="6"/>
    </row>
    <row r="35" spans="1:6">
      <c r="A35" s="236" t="s">
        <v>22</v>
      </c>
      <c r="B35" s="236"/>
      <c r="C35" s="236"/>
      <c r="D35" s="236"/>
      <c r="E35" s="236"/>
      <c r="F35" s="102"/>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70" spans="1:1">
      <c r="A70"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55.xml><?xml version="1.0" encoding="utf-8"?>
<worksheet xmlns="http://schemas.openxmlformats.org/spreadsheetml/2006/main" xmlns:r="http://schemas.openxmlformats.org/officeDocument/2006/relationships">
  <dimension ref="A1:H67"/>
  <sheetViews>
    <sheetView topLeftCell="A15" workbookViewId="0">
      <selection activeCell="B22" sqref="B22"/>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3" customHeight="1">
      <c r="A7" s="230" t="s">
        <v>189</v>
      </c>
      <c r="B7" s="230"/>
      <c r="C7" s="230"/>
      <c r="D7" s="230"/>
      <c r="E7" s="230"/>
      <c r="F7" s="100"/>
    </row>
    <row r="8" spans="1:8">
      <c r="A8" s="3"/>
      <c r="B8" s="3"/>
      <c r="C8" s="3"/>
      <c r="D8" s="3"/>
      <c r="E8" s="4"/>
      <c r="F8" s="4"/>
    </row>
    <row r="9" spans="1:8" ht="45.75" customHeight="1">
      <c r="A9" s="230" t="s">
        <v>86</v>
      </c>
      <c r="B9" s="230"/>
      <c r="C9" s="230"/>
      <c r="D9" s="230"/>
      <c r="E9" s="230"/>
      <c r="F9" s="100"/>
    </row>
    <row r="10" spans="1:8" ht="15.75" thickBot="1">
      <c r="A10" s="5"/>
      <c r="B10" s="5"/>
      <c r="C10" s="5"/>
      <c r="D10" s="5"/>
      <c r="E10" s="6"/>
      <c r="F10" s="6"/>
      <c r="H10">
        <v>455.9</v>
      </c>
    </row>
    <row r="11" spans="1:8" ht="82.5" customHeight="1">
      <c r="A11" s="129" t="s">
        <v>3</v>
      </c>
      <c r="B11" s="130" t="s">
        <v>4</v>
      </c>
      <c r="C11" s="130" t="s">
        <v>5</v>
      </c>
      <c r="D11" s="131" t="s">
        <v>6</v>
      </c>
      <c r="E11" s="132" t="s">
        <v>7</v>
      </c>
      <c r="F11" s="38"/>
    </row>
    <row r="12" spans="1:8" ht="48">
      <c r="A12" s="174" t="s">
        <v>113</v>
      </c>
      <c r="B12" s="12" t="s">
        <v>114</v>
      </c>
      <c r="C12" s="11" t="s">
        <v>8</v>
      </c>
      <c r="D12" s="15">
        <v>0.4</v>
      </c>
      <c r="E12" s="175">
        <f>D12*$H$10*12</f>
        <v>2188.3200000000002</v>
      </c>
      <c r="F12" s="38"/>
    </row>
    <row r="13" spans="1:8" ht="48">
      <c r="A13" s="174" t="s">
        <v>128</v>
      </c>
      <c r="B13" s="12" t="s">
        <v>114</v>
      </c>
      <c r="C13" s="11" t="s">
        <v>8</v>
      </c>
      <c r="D13" s="15">
        <v>0.52</v>
      </c>
      <c r="E13" s="175">
        <f t="shared" ref="E13:E21" si="0">D13*$H$10*12</f>
        <v>2844.8159999999998</v>
      </c>
      <c r="F13" s="38"/>
    </row>
    <row r="14" spans="1:8" ht="51">
      <c r="A14" s="14" t="s">
        <v>9</v>
      </c>
      <c r="B14" s="11" t="s">
        <v>107</v>
      </c>
      <c r="C14" s="11" t="s">
        <v>10</v>
      </c>
      <c r="D14" s="12">
        <v>1.32</v>
      </c>
      <c r="E14" s="175">
        <f t="shared" si="0"/>
        <v>7221.4560000000001</v>
      </c>
      <c r="F14" s="39"/>
      <c r="G14" s="116"/>
    </row>
    <row r="15" spans="1:8" ht="51">
      <c r="A15" s="14" t="s">
        <v>34</v>
      </c>
      <c r="B15" s="11" t="s">
        <v>14</v>
      </c>
      <c r="C15" s="11" t="s">
        <v>8</v>
      </c>
      <c r="D15" s="12">
        <v>0.6</v>
      </c>
      <c r="E15" s="175">
        <f t="shared" si="0"/>
        <v>3282.4799999999996</v>
      </c>
      <c r="F15" s="39"/>
    </row>
    <row r="16" spans="1:8" ht="51">
      <c r="A16" s="14" t="s">
        <v>11</v>
      </c>
      <c r="B16" s="11" t="s">
        <v>107</v>
      </c>
      <c r="C16" s="11" t="s">
        <v>12</v>
      </c>
      <c r="D16" s="12">
        <v>0.22</v>
      </c>
      <c r="E16" s="175">
        <v>1256.3599999999999</v>
      </c>
      <c r="F16" s="39">
        <f>D16*12*H10</f>
        <v>1203.576</v>
      </c>
      <c r="G16" s="116">
        <f>E16-F16</f>
        <v>52.783999999999878</v>
      </c>
    </row>
    <row r="17" spans="1:7" ht="25.5">
      <c r="A17" s="14" t="s">
        <v>13</v>
      </c>
      <c r="B17" s="11" t="s">
        <v>107</v>
      </c>
      <c r="C17" s="11" t="s">
        <v>8</v>
      </c>
      <c r="D17" s="11">
        <v>4.83</v>
      </c>
      <c r="E17" s="175">
        <f t="shared" si="0"/>
        <v>26423.964</v>
      </c>
      <c r="F17" s="39"/>
    </row>
    <row r="18" spans="1:7">
      <c r="A18" s="14" t="s">
        <v>29</v>
      </c>
      <c r="B18" s="11" t="s">
        <v>14</v>
      </c>
      <c r="C18" s="11" t="s">
        <v>8</v>
      </c>
      <c r="D18" s="12">
        <v>2.98</v>
      </c>
      <c r="E18" s="175">
        <f t="shared" si="0"/>
        <v>16302.983999999999</v>
      </c>
      <c r="F18" s="39"/>
    </row>
    <row r="19" spans="1:7" ht="25.5">
      <c r="A19" s="14" t="s">
        <v>15</v>
      </c>
      <c r="B19" s="11" t="s">
        <v>16</v>
      </c>
      <c r="C19" s="11" t="s">
        <v>8</v>
      </c>
      <c r="D19" s="12">
        <v>0.89</v>
      </c>
      <c r="E19" s="175">
        <f t="shared" si="0"/>
        <v>4869.0119999999997</v>
      </c>
      <c r="F19" s="39"/>
    </row>
    <row r="20" spans="1:7" ht="25.5">
      <c r="A20" s="14" t="s">
        <v>18</v>
      </c>
      <c r="B20" s="11" t="s">
        <v>16</v>
      </c>
      <c r="C20" s="11" t="s">
        <v>8</v>
      </c>
      <c r="D20" s="11">
        <v>0.32</v>
      </c>
      <c r="E20" s="175">
        <f t="shared" si="0"/>
        <v>1750.6559999999999</v>
      </c>
      <c r="F20" s="39"/>
      <c r="G20" s="116"/>
    </row>
    <row r="21" spans="1:7" ht="25.5">
      <c r="A21" s="14" t="s">
        <v>19</v>
      </c>
      <c r="B21" s="11" t="s">
        <v>14</v>
      </c>
      <c r="C21" s="11" t="s">
        <v>8</v>
      </c>
      <c r="D21" s="11">
        <v>1.61</v>
      </c>
      <c r="E21" s="175">
        <f t="shared" si="0"/>
        <v>8807.9880000000012</v>
      </c>
      <c r="F21" s="39"/>
      <c r="G21" s="116"/>
    </row>
    <row r="22" spans="1:7" ht="25.5">
      <c r="A22" s="14" t="s">
        <v>127</v>
      </c>
      <c r="B22" s="11" t="s">
        <v>339</v>
      </c>
      <c r="C22" s="11" t="s">
        <v>124</v>
      </c>
      <c r="D22" s="228">
        <f>E22/12/H10</f>
        <v>1.5319520833333333</v>
      </c>
      <c r="E22" s="205">
        <f>36766.85/1000*H10/2</f>
        <v>8381.0034574999991</v>
      </c>
      <c r="F22" s="39"/>
      <c r="G22" s="116"/>
    </row>
    <row r="23" spans="1:7">
      <c r="A23" s="14" t="s">
        <v>328</v>
      </c>
      <c r="B23" s="11" t="s">
        <v>345</v>
      </c>
      <c r="C23" s="11" t="s">
        <v>124</v>
      </c>
      <c r="D23" s="228">
        <f>E23/H10/12</f>
        <v>0.20326094903853187</v>
      </c>
      <c r="E23" s="205">
        <v>1112</v>
      </c>
      <c r="F23" s="39"/>
      <c r="G23" s="116"/>
    </row>
    <row r="24" spans="1:7">
      <c r="A24" s="14" t="s">
        <v>379</v>
      </c>
      <c r="B24" s="11" t="s">
        <v>380</v>
      </c>
      <c r="C24" s="11" t="s">
        <v>124</v>
      </c>
      <c r="D24" s="228">
        <f>E24/12/H10</f>
        <v>0.30708488703663084</v>
      </c>
      <c r="E24" s="205">
        <v>1680</v>
      </c>
      <c r="F24" s="39"/>
      <c r="G24" s="116"/>
    </row>
    <row r="25" spans="1:7" ht="19.5" thickBot="1">
      <c r="A25" s="16" t="s">
        <v>32</v>
      </c>
      <c r="B25" s="17"/>
      <c r="C25" s="17"/>
      <c r="D25" s="84"/>
      <c r="E25" s="115">
        <f>SUM(E12:E24)</f>
        <v>86121.039457499995</v>
      </c>
      <c r="F25" s="40"/>
      <c r="G25" s="116"/>
    </row>
    <row r="26" spans="1:7">
      <c r="A26" s="5"/>
      <c r="B26" s="5"/>
      <c r="C26" s="5"/>
      <c r="D26" s="5"/>
      <c r="E26" s="6"/>
      <c r="F26" s="6"/>
    </row>
    <row r="27" spans="1:7" ht="31.5" customHeight="1">
      <c r="A27" s="230" t="s">
        <v>381</v>
      </c>
      <c r="B27" s="230"/>
      <c r="C27" s="230"/>
      <c r="D27" s="230"/>
      <c r="E27" s="230"/>
      <c r="F27" s="100"/>
    </row>
    <row r="28" spans="1:7">
      <c r="A28" s="5"/>
      <c r="B28" s="5"/>
      <c r="C28" s="5"/>
      <c r="D28" s="5"/>
      <c r="E28" s="6"/>
      <c r="F28" s="6"/>
    </row>
    <row r="29" spans="1:7" ht="46.5" customHeight="1">
      <c r="A29" s="230" t="s">
        <v>382</v>
      </c>
      <c r="B29" s="230"/>
      <c r="C29" s="230"/>
      <c r="D29" s="230"/>
      <c r="E29" s="230"/>
      <c r="F29" s="100"/>
    </row>
    <row r="30" spans="1:7">
      <c r="A30" s="5"/>
      <c r="B30" s="5"/>
      <c r="C30" s="5"/>
      <c r="D30" s="5"/>
      <c r="E30" s="6"/>
      <c r="F30" s="6"/>
    </row>
    <row r="31" spans="1:7" ht="30" customHeight="1">
      <c r="A31" s="230" t="s">
        <v>99</v>
      </c>
      <c r="B31" s="230"/>
      <c r="C31" s="230"/>
      <c r="D31" s="230"/>
      <c r="E31" s="230"/>
      <c r="F31" s="101"/>
    </row>
    <row r="32" spans="1:7">
      <c r="A32" s="136"/>
      <c r="B32" s="136"/>
      <c r="C32" s="136"/>
      <c r="D32" s="136"/>
      <c r="E32" s="136"/>
      <c r="F32" s="6"/>
    </row>
    <row r="33" spans="1:6" ht="28.5" customHeight="1">
      <c r="A33" s="230" t="s">
        <v>21</v>
      </c>
      <c r="B33" s="230"/>
      <c r="C33" s="230"/>
      <c r="D33" s="230"/>
      <c r="E33" s="230"/>
      <c r="F33" s="100"/>
    </row>
    <row r="34" spans="1:6">
      <c r="A34" s="5"/>
      <c r="B34" s="5"/>
      <c r="C34" s="5"/>
      <c r="D34" s="5"/>
      <c r="E34" s="6"/>
      <c r="F34" s="6"/>
    </row>
    <row r="35" spans="1:6">
      <c r="A35" s="5"/>
      <c r="B35" s="5"/>
      <c r="C35" s="5"/>
      <c r="D35" s="5"/>
      <c r="E35" s="6"/>
      <c r="F35" s="6"/>
    </row>
    <row r="36" spans="1:6">
      <c r="A36" s="236" t="s">
        <v>22</v>
      </c>
      <c r="B36" s="236"/>
      <c r="C36" s="236"/>
      <c r="D36" s="236"/>
      <c r="E36" s="236"/>
      <c r="F36" s="10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7" spans="1:1">
      <c r="A67"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56.xml><?xml version="1.0" encoding="utf-8"?>
<worksheet xmlns="http://schemas.openxmlformats.org/spreadsheetml/2006/main" xmlns:r="http://schemas.openxmlformats.org/officeDocument/2006/relationships">
  <dimension ref="A1:H66"/>
  <sheetViews>
    <sheetView topLeftCell="A18" workbookViewId="0">
      <selection activeCell="A29" sqref="A29"/>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76"/>
    </row>
    <row r="2" spans="1:8" ht="36" customHeight="1">
      <c r="A2" s="232" t="s">
        <v>1</v>
      </c>
      <c r="B2" s="232"/>
      <c r="C2" s="232"/>
      <c r="D2" s="232"/>
      <c r="E2" s="232"/>
      <c r="F2" s="177"/>
    </row>
    <row r="3" spans="1:8">
      <c r="A3" s="1"/>
      <c r="B3" s="1"/>
      <c r="C3" s="1"/>
      <c r="D3" s="1"/>
      <c r="E3" s="2"/>
      <c r="F3" s="2"/>
    </row>
    <row r="4" spans="1:8" ht="15" customHeight="1">
      <c r="A4" s="179" t="s">
        <v>2</v>
      </c>
      <c r="B4" s="1"/>
      <c r="C4" s="1"/>
      <c r="D4" s="233" t="s">
        <v>220</v>
      </c>
      <c r="E4" s="233"/>
      <c r="F4" s="178"/>
    </row>
    <row r="5" spans="1:8">
      <c r="A5" s="1"/>
      <c r="B5" s="1"/>
      <c r="C5" s="1"/>
      <c r="D5" s="1"/>
      <c r="E5" s="2"/>
      <c r="F5" s="2"/>
    </row>
    <row r="6" spans="1:8">
      <c r="A6" s="1"/>
      <c r="B6" s="1"/>
      <c r="C6" s="1"/>
      <c r="D6" s="1"/>
      <c r="E6" s="2"/>
      <c r="F6" s="2"/>
    </row>
    <row r="7" spans="1:8" ht="91.5" customHeight="1">
      <c r="A7" s="230" t="s">
        <v>190</v>
      </c>
      <c r="B7" s="230"/>
      <c r="C7" s="230"/>
      <c r="D7" s="230"/>
      <c r="E7" s="230"/>
      <c r="F7" s="179"/>
    </row>
    <row r="8" spans="1:8">
      <c r="A8" s="3"/>
      <c r="B8" s="3"/>
      <c r="C8" s="3"/>
      <c r="D8" s="3"/>
      <c r="E8" s="4"/>
      <c r="F8" s="4"/>
    </row>
    <row r="9" spans="1:8" ht="45.75" customHeight="1">
      <c r="A9" s="230" t="s">
        <v>120</v>
      </c>
      <c r="B9" s="230"/>
      <c r="C9" s="230"/>
      <c r="D9" s="230"/>
      <c r="E9" s="230"/>
      <c r="F9" s="179"/>
    </row>
    <row r="10" spans="1:8" ht="15.75" thickBot="1">
      <c r="A10" s="5"/>
      <c r="B10" s="5"/>
      <c r="C10" s="5"/>
      <c r="D10" s="5"/>
      <c r="E10" s="6"/>
      <c r="F10" s="6"/>
      <c r="H10">
        <v>622.6</v>
      </c>
    </row>
    <row r="11" spans="1:8" ht="82.5" customHeight="1">
      <c r="A11" s="7" t="s">
        <v>3</v>
      </c>
      <c r="B11" s="8" t="s">
        <v>4</v>
      </c>
      <c r="C11" s="8" t="s">
        <v>5</v>
      </c>
      <c r="D11" s="9" t="s">
        <v>6</v>
      </c>
      <c r="E11" s="10" t="s">
        <v>7</v>
      </c>
      <c r="F11" s="38"/>
    </row>
    <row r="12" spans="1:8" ht="55.5" customHeight="1">
      <c r="A12" s="174" t="s">
        <v>113</v>
      </c>
      <c r="B12" s="173" t="s">
        <v>114</v>
      </c>
      <c r="C12" s="11" t="s">
        <v>8</v>
      </c>
      <c r="D12" s="183">
        <v>0.8</v>
      </c>
      <c r="E12" s="13">
        <f>D12*$H$10*12</f>
        <v>5976.9600000000009</v>
      </c>
      <c r="F12" s="38"/>
    </row>
    <row r="13" spans="1:8" ht="60">
      <c r="A13" s="174" t="s">
        <v>115</v>
      </c>
      <c r="B13" s="173" t="s">
        <v>114</v>
      </c>
      <c r="C13" s="11" t="s">
        <v>8</v>
      </c>
      <c r="D13" s="15">
        <v>0.93</v>
      </c>
      <c r="E13" s="13">
        <f t="shared" ref="E13:E23" si="0">D13*$H$10*12</f>
        <v>6948.2160000000003</v>
      </c>
      <c r="F13" s="38"/>
    </row>
    <row r="14" spans="1:8" ht="51">
      <c r="A14" s="14" t="s">
        <v>9</v>
      </c>
      <c r="B14" s="11" t="s">
        <v>107</v>
      </c>
      <c r="C14" s="11" t="s">
        <v>10</v>
      </c>
      <c r="D14" s="12">
        <v>0.48</v>
      </c>
      <c r="E14" s="13">
        <f t="shared" si="0"/>
        <v>3586.1760000000004</v>
      </c>
      <c r="F14" s="39"/>
    </row>
    <row r="15" spans="1:8" ht="51">
      <c r="A15" s="14" t="s">
        <v>34</v>
      </c>
      <c r="B15" s="11" t="s">
        <v>14</v>
      </c>
      <c r="C15" s="11" t="s">
        <v>8</v>
      </c>
      <c r="D15" s="12">
        <v>1.04</v>
      </c>
      <c r="E15" s="13">
        <f t="shared" si="0"/>
        <v>7770.0480000000007</v>
      </c>
      <c r="F15" s="39"/>
    </row>
    <row r="16" spans="1:8" ht="51">
      <c r="A16" s="14" t="s">
        <v>11</v>
      </c>
      <c r="B16" s="11" t="s">
        <v>107</v>
      </c>
      <c r="C16" s="11" t="s">
        <v>12</v>
      </c>
      <c r="D16" s="12">
        <v>0.31</v>
      </c>
      <c r="E16" s="13">
        <f t="shared" si="0"/>
        <v>2316.0720000000001</v>
      </c>
      <c r="F16" s="39"/>
      <c r="G16" s="116"/>
    </row>
    <row r="17" spans="1:7" ht="25.5">
      <c r="A17" s="14" t="s">
        <v>13</v>
      </c>
      <c r="B17" s="11" t="s">
        <v>107</v>
      </c>
      <c r="C17" s="11" t="s">
        <v>8</v>
      </c>
      <c r="D17" s="11">
        <v>4.32</v>
      </c>
      <c r="E17" s="13">
        <f t="shared" si="0"/>
        <v>32275.584000000003</v>
      </c>
      <c r="F17" s="39"/>
    </row>
    <row r="18" spans="1:7">
      <c r="A18" s="14" t="s">
        <v>29</v>
      </c>
      <c r="B18" s="11" t="s">
        <v>14</v>
      </c>
      <c r="C18" s="11" t="s">
        <v>8</v>
      </c>
      <c r="D18" s="12">
        <v>2.48</v>
      </c>
      <c r="E18" s="13">
        <f t="shared" si="0"/>
        <v>18528.576000000001</v>
      </c>
      <c r="F18" s="39"/>
    </row>
    <row r="19" spans="1:7">
      <c r="A19" s="14" t="s">
        <v>33</v>
      </c>
      <c r="B19" s="11" t="s">
        <v>107</v>
      </c>
      <c r="C19" s="11" t="s">
        <v>8</v>
      </c>
      <c r="D19" s="12">
        <v>0.12</v>
      </c>
      <c r="E19" s="13">
        <f t="shared" si="0"/>
        <v>896.5440000000001</v>
      </c>
      <c r="F19" s="39"/>
      <c r="G19" s="116"/>
    </row>
    <row r="20" spans="1:7" ht="25.5">
      <c r="A20" s="14" t="s">
        <v>15</v>
      </c>
      <c r="B20" s="11" t="s">
        <v>16</v>
      </c>
      <c r="C20" s="11" t="s">
        <v>8</v>
      </c>
      <c r="D20" s="12">
        <v>0.98</v>
      </c>
      <c r="E20" s="13">
        <f t="shared" si="0"/>
        <v>7321.7759999999998</v>
      </c>
      <c r="F20" s="39"/>
      <c r="G20" s="116"/>
    </row>
    <row r="21" spans="1:7" ht="25.5">
      <c r="A21" s="14" t="s">
        <v>82</v>
      </c>
      <c r="B21" s="11" t="s">
        <v>16</v>
      </c>
      <c r="C21" s="11" t="s">
        <v>8</v>
      </c>
      <c r="D21" s="83">
        <v>0.61</v>
      </c>
      <c r="E21" s="13">
        <f t="shared" si="0"/>
        <v>4557.4319999999998</v>
      </c>
      <c r="F21" s="39"/>
      <c r="G21" s="116"/>
    </row>
    <row r="22" spans="1:7" ht="25.5">
      <c r="A22" s="14" t="s">
        <v>18</v>
      </c>
      <c r="B22" s="11" t="s">
        <v>16</v>
      </c>
      <c r="C22" s="11" t="s">
        <v>8</v>
      </c>
      <c r="D22" s="11">
        <v>0.35</v>
      </c>
      <c r="E22" s="13">
        <f t="shared" si="0"/>
        <v>2614.92</v>
      </c>
      <c r="F22" s="39"/>
      <c r="G22" s="116"/>
    </row>
    <row r="23" spans="1:7" ht="26.25" customHeight="1">
      <c r="A23" s="14" t="s">
        <v>19</v>
      </c>
      <c r="B23" s="11" t="s">
        <v>14</v>
      </c>
      <c r="C23" s="11" t="s">
        <v>8</v>
      </c>
      <c r="D23" s="11">
        <v>0.65</v>
      </c>
      <c r="E23" s="13">
        <f t="shared" si="0"/>
        <v>4856.2800000000007</v>
      </c>
      <c r="F23" s="39"/>
      <c r="G23" s="116"/>
    </row>
    <row r="24" spans="1:7" ht="19.5" thickBot="1">
      <c r="A24" s="16" t="s">
        <v>32</v>
      </c>
      <c r="B24" s="17"/>
      <c r="C24" s="17"/>
      <c r="D24" s="84"/>
      <c r="E24" s="115">
        <f>SUM(E12:E23)</f>
        <v>97648.584000000003</v>
      </c>
      <c r="F24" s="40"/>
      <c r="G24" s="116"/>
    </row>
    <row r="25" spans="1:7">
      <c r="A25" s="5"/>
      <c r="B25" s="5"/>
      <c r="C25" s="5"/>
      <c r="D25" s="5"/>
      <c r="E25" s="6"/>
      <c r="F25" s="6"/>
    </row>
    <row r="26" spans="1:7" ht="33.75" customHeight="1">
      <c r="A26" s="230" t="s">
        <v>384</v>
      </c>
      <c r="B26" s="230"/>
      <c r="C26" s="230"/>
      <c r="D26" s="230"/>
      <c r="E26" s="230"/>
      <c r="F26" s="179"/>
    </row>
    <row r="27" spans="1:7">
      <c r="A27" s="5"/>
      <c r="B27" s="5"/>
      <c r="C27" s="5"/>
      <c r="D27" s="5"/>
      <c r="E27" s="6"/>
      <c r="F27" s="6"/>
    </row>
    <row r="28" spans="1:7" ht="31.5" customHeight="1">
      <c r="A28" s="230" t="s">
        <v>385</v>
      </c>
      <c r="B28" s="230"/>
      <c r="C28" s="230"/>
      <c r="D28" s="230"/>
      <c r="E28" s="230"/>
      <c r="F28" s="179"/>
    </row>
    <row r="29" spans="1:7">
      <c r="A29" s="5"/>
      <c r="B29" s="5"/>
      <c r="C29" s="5"/>
      <c r="D29" s="5"/>
      <c r="E29" s="6"/>
      <c r="F29" s="6"/>
    </row>
    <row r="30" spans="1:7" ht="31.5" customHeight="1">
      <c r="A30" s="230" t="s">
        <v>99</v>
      </c>
      <c r="B30" s="230"/>
      <c r="C30" s="230"/>
      <c r="D30" s="230"/>
      <c r="E30" s="230"/>
      <c r="F30" s="180"/>
    </row>
    <row r="31" spans="1:7">
      <c r="A31" s="179"/>
      <c r="B31" s="179"/>
      <c r="C31" s="179"/>
      <c r="D31" s="179"/>
      <c r="E31" s="179"/>
      <c r="F31" s="6"/>
    </row>
    <row r="32" spans="1:7" ht="28.5" customHeight="1">
      <c r="A32" s="230" t="s">
        <v>21</v>
      </c>
      <c r="B32" s="230"/>
      <c r="C32" s="230"/>
      <c r="D32" s="230"/>
      <c r="E32" s="230"/>
      <c r="F32" s="179"/>
    </row>
    <row r="33" spans="1:6">
      <c r="A33" s="5"/>
      <c r="B33" s="5"/>
      <c r="C33" s="5"/>
      <c r="D33" s="5"/>
      <c r="E33" s="6"/>
      <c r="F33" s="6"/>
    </row>
    <row r="34" spans="1:6">
      <c r="A34" s="5"/>
      <c r="B34" s="5"/>
      <c r="C34" s="5"/>
      <c r="D34" s="5"/>
      <c r="E34" s="6"/>
      <c r="F34" s="6"/>
    </row>
    <row r="35" spans="1:6">
      <c r="A35" s="236" t="s">
        <v>22</v>
      </c>
      <c r="B35" s="236"/>
      <c r="C35" s="236"/>
      <c r="D35" s="236"/>
      <c r="E35" s="236"/>
      <c r="F35" s="181"/>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66" spans="1:1">
      <c r="A66"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57.xml><?xml version="1.0" encoding="utf-8"?>
<worksheet xmlns="http://schemas.openxmlformats.org/spreadsheetml/2006/main" xmlns:r="http://schemas.openxmlformats.org/officeDocument/2006/relationships">
  <dimension ref="A1:H67"/>
  <sheetViews>
    <sheetView topLeftCell="A17" workbookViewId="0">
      <selection activeCell="A28" sqref="A28"/>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88.5" customHeight="1">
      <c r="A7" s="230" t="s">
        <v>191</v>
      </c>
      <c r="B7" s="230"/>
      <c r="C7" s="230"/>
      <c r="D7" s="230"/>
      <c r="E7" s="230"/>
      <c r="F7" s="100"/>
    </row>
    <row r="8" spans="1:8">
      <c r="A8" s="3"/>
      <c r="B8" s="3"/>
      <c r="C8" s="3"/>
      <c r="D8" s="3"/>
      <c r="E8" s="4"/>
      <c r="F8" s="4"/>
    </row>
    <row r="9" spans="1:8" ht="45.75" customHeight="1">
      <c r="A9" s="230" t="s">
        <v>87</v>
      </c>
      <c r="B9" s="230"/>
      <c r="C9" s="230"/>
      <c r="D9" s="230"/>
      <c r="E9" s="230"/>
      <c r="F9" s="100"/>
    </row>
    <row r="10" spans="1:8" ht="15.75" thickBot="1">
      <c r="A10" s="5"/>
      <c r="B10" s="5"/>
      <c r="C10" s="5"/>
      <c r="D10" s="5"/>
      <c r="E10" s="6"/>
      <c r="F10" s="6"/>
      <c r="H10">
        <v>421.2</v>
      </c>
    </row>
    <row r="11" spans="1:8" ht="82.5" customHeight="1">
      <c r="A11" s="129" t="s">
        <v>3</v>
      </c>
      <c r="B11" s="130" t="s">
        <v>4</v>
      </c>
      <c r="C11" s="130" t="s">
        <v>5</v>
      </c>
      <c r="D11" s="131" t="s">
        <v>6</v>
      </c>
      <c r="E11" s="132" t="s">
        <v>7</v>
      </c>
      <c r="F11" s="38"/>
    </row>
    <row r="12" spans="1:8" ht="48">
      <c r="A12" s="174" t="s">
        <v>113</v>
      </c>
      <c r="B12" s="12" t="s">
        <v>114</v>
      </c>
      <c r="C12" s="11" t="s">
        <v>8</v>
      </c>
      <c r="D12" s="15">
        <v>0.4</v>
      </c>
      <c r="E12" s="175">
        <f>D12*$H$10*12</f>
        <v>2021.7600000000002</v>
      </c>
      <c r="F12" s="38"/>
    </row>
    <row r="13" spans="1:8" ht="48">
      <c r="A13" s="174" t="s">
        <v>128</v>
      </c>
      <c r="B13" s="12" t="s">
        <v>114</v>
      </c>
      <c r="C13" s="11" t="s">
        <v>8</v>
      </c>
      <c r="D13" s="15">
        <v>0.52</v>
      </c>
      <c r="E13" s="175">
        <f t="shared" ref="E13:E23" si="0">D13*$H$10*12</f>
        <v>2628.288</v>
      </c>
      <c r="F13" s="38"/>
    </row>
    <row r="14" spans="1:8" ht="51">
      <c r="A14" s="14" t="s">
        <v>9</v>
      </c>
      <c r="B14" s="11" t="s">
        <v>107</v>
      </c>
      <c r="C14" s="11" t="s">
        <v>10</v>
      </c>
      <c r="D14" s="12">
        <v>1.31</v>
      </c>
      <c r="E14" s="175">
        <f t="shared" si="0"/>
        <v>6621.264000000001</v>
      </c>
      <c r="F14" s="39"/>
    </row>
    <row r="15" spans="1:8" ht="38.25">
      <c r="A15" s="14" t="s">
        <v>119</v>
      </c>
      <c r="B15" s="11" t="s">
        <v>14</v>
      </c>
      <c r="C15" s="11" t="s">
        <v>8</v>
      </c>
      <c r="D15" s="12" t="s">
        <v>392</v>
      </c>
      <c r="E15" s="175">
        <f>0.6*4*H10+1.04*8*H10</f>
        <v>4515.2640000000001</v>
      </c>
      <c r="F15" s="39"/>
    </row>
    <row r="16" spans="1:8" ht="51">
      <c r="A16" s="14" t="s">
        <v>11</v>
      </c>
      <c r="B16" s="11" t="s">
        <v>107</v>
      </c>
      <c r="C16" s="11" t="s">
        <v>12</v>
      </c>
      <c r="D16" s="12">
        <v>0.65</v>
      </c>
      <c r="E16" s="175">
        <f t="shared" si="0"/>
        <v>3285.3600000000006</v>
      </c>
      <c r="F16" s="39"/>
    </row>
    <row r="17" spans="1:7" ht="25.5">
      <c r="A17" s="14" t="s">
        <v>13</v>
      </c>
      <c r="B17" s="11" t="s">
        <v>107</v>
      </c>
      <c r="C17" s="11" t="s">
        <v>8</v>
      </c>
      <c r="D17" s="11" t="s">
        <v>393</v>
      </c>
      <c r="E17" s="175">
        <f>8.37*4*H10+6.86*8*H10</f>
        <v>37217.232000000004</v>
      </c>
      <c r="F17" s="39"/>
    </row>
    <row r="18" spans="1:7">
      <c r="A18" s="14" t="s">
        <v>29</v>
      </c>
      <c r="B18" s="11" t="s">
        <v>14</v>
      </c>
      <c r="C18" s="11" t="s">
        <v>8</v>
      </c>
      <c r="D18" s="12" t="s">
        <v>394</v>
      </c>
      <c r="E18" s="175">
        <f>3.18*4*H10+3.48*8*H10</f>
        <v>17083.871999999999</v>
      </c>
      <c r="F18" s="39"/>
    </row>
    <row r="19" spans="1:7">
      <c r="A19" s="14" t="s">
        <v>33</v>
      </c>
      <c r="B19" s="11" t="s">
        <v>107</v>
      </c>
      <c r="C19" s="11" t="s">
        <v>8</v>
      </c>
      <c r="D19" s="83">
        <f>E19/12/H10</f>
        <v>0.18222736625514402</v>
      </c>
      <c r="E19" s="175">
        <v>921.05</v>
      </c>
      <c r="F19" s="39">
        <f>0.16*12*H10</f>
        <v>808.70399999999995</v>
      </c>
      <c r="G19" s="116"/>
    </row>
    <row r="20" spans="1:7" ht="25.5">
      <c r="A20" s="14" t="s">
        <v>15</v>
      </c>
      <c r="B20" s="11" t="s">
        <v>16</v>
      </c>
      <c r="C20" s="11" t="s">
        <v>8</v>
      </c>
      <c r="D20" s="12">
        <v>0.98</v>
      </c>
      <c r="E20" s="175">
        <f t="shared" si="0"/>
        <v>4953.3119999999999</v>
      </c>
      <c r="F20" s="39"/>
    </row>
    <row r="21" spans="1:7" ht="25.5">
      <c r="A21" s="14" t="s">
        <v>82</v>
      </c>
      <c r="B21" s="11" t="s">
        <v>16</v>
      </c>
      <c r="C21" s="11" t="s">
        <v>8</v>
      </c>
      <c r="D21" s="83">
        <v>0.61</v>
      </c>
      <c r="E21" s="175">
        <f t="shared" si="0"/>
        <v>3083.1839999999993</v>
      </c>
      <c r="F21" s="39"/>
    </row>
    <row r="22" spans="1:7" ht="25.5">
      <c r="A22" s="14" t="s">
        <v>18</v>
      </c>
      <c r="B22" s="11" t="s">
        <v>16</v>
      </c>
      <c r="C22" s="11" t="s">
        <v>8</v>
      </c>
      <c r="D22" s="11">
        <v>0.35</v>
      </c>
      <c r="E22" s="175">
        <f t="shared" si="0"/>
        <v>1769.04</v>
      </c>
      <c r="F22" s="39"/>
      <c r="G22" s="116"/>
    </row>
    <row r="23" spans="1:7" ht="26.25" customHeight="1">
      <c r="A23" s="14" t="s">
        <v>19</v>
      </c>
      <c r="B23" s="11" t="s">
        <v>14</v>
      </c>
      <c r="C23" s="11" t="s">
        <v>8</v>
      </c>
      <c r="D23" s="11">
        <v>1.61</v>
      </c>
      <c r="E23" s="175">
        <f t="shared" si="0"/>
        <v>8137.5840000000007</v>
      </c>
      <c r="F23" s="39"/>
      <c r="G23" s="116"/>
    </row>
    <row r="24" spans="1:7" ht="26.25" customHeight="1">
      <c r="A24" s="14" t="s">
        <v>127</v>
      </c>
      <c r="B24" s="11" t="s">
        <v>339</v>
      </c>
      <c r="C24" s="11" t="s">
        <v>124</v>
      </c>
      <c r="D24" s="228">
        <f>E24/12/H10</f>
        <v>1.5319520833333331</v>
      </c>
      <c r="E24" s="205">
        <f>36766.85/1000*H10/2</f>
        <v>7743.0986099999991</v>
      </c>
      <c r="F24" s="39"/>
      <c r="G24" s="116"/>
    </row>
    <row r="25" spans="1:7" ht="19.5" thickBot="1">
      <c r="A25" s="16" t="s">
        <v>32</v>
      </c>
      <c r="B25" s="17"/>
      <c r="C25" s="17"/>
      <c r="D25" s="84"/>
      <c r="E25" s="115">
        <f>SUM(E12:E24)</f>
        <v>99980.308610000007</v>
      </c>
      <c r="F25" s="40"/>
      <c r="G25" s="116"/>
    </row>
    <row r="26" spans="1:7">
      <c r="A26" s="5"/>
      <c r="B26" s="5"/>
      <c r="C26" s="5"/>
      <c r="D26" s="5"/>
      <c r="E26" s="6"/>
      <c r="F26" s="6"/>
    </row>
    <row r="27" spans="1:7" ht="36.75" customHeight="1">
      <c r="A27" s="230" t="s">
        <v>395</v>
      </c>
      <c r="B27" s="230"/>
      <c r="C27" s="230"/>
      <c r="D27" s="230"/>
      <c r="E27" s="230"/>
      <c r="F27" s="100"/>
    </row>
    <row r="28" spans="1:7">
      <c r="A28" s="5"/>
      <c r="B28" s="5"/>
      <c r="C28" s="5"/>
      <c r="D28" s="5"/>
      <c r="E28" s="6"/>
      <c r="F28" s="6"/>
    </row>
    <row r="29" spans="1:7" ht="45.75" customHeight="1">
      <c r="A29" s="230" t="s">
        <v>391</v>
      </c>
      <c r="B29" s="230"/>
      <c r="C29" s="230"/>
      <c r="D29" s="230"/>
      <c r="E29" s="230"/>
      <c r="F29" s="100"/>
    </row>
    <row r="30" spans="1:7">
      <c r="A30" s="5"/>
      <c r="B30" s="5"/>
      <c r="C30" s="5"/>
      <c r="D30" s="5"/>
      <c r="E30" s="6"/>
      <c r="F30" s="6"/>
    </row>
    <row r="31" spans="1:7" ht="31.5" customHeight="1">
      <c r="A31" s="230" t="s">
        <v>99</v>
      </c>
      <c r="B31" s="230"/>
      <c r="C31" s="230"/>
      <c r="D31" s="230"/>
      <c r="E31" s="230"/>
      <c r="F31" s="101"/>
    </row>
    <row r="32" spans="1:7">
      <c r="A32" s="136"/>
      <c r="B32" s="136"/>
      <c r="C32" s="136"/>
      <c r="D32" s="136"/>
      <c r="E32" s="136"/>
      <c r="F32" s="6"/>
    </row>
    <row r="33" spans="1:6" ht="28.5" customHeight="1">
      <c r="A33" s="230" t="s">
        <v>21</v>
      </c>
      <c r="B33" s="230"/>
      <c r="C33" s="230"/>
      <c r="D33" s="230"/>
      <c r="E33" s="230"/>
      <c r="F33" s="100"/>
    </row>
    <row r="34" spans="1:6">
      <c r="A34" s="5"/>
      <c r="B34" s="5"/>
      <c r="C34" s="5"/>
      <c r="D34" s="5"/>
      <c r="E34" s="6"/>
      <c r="F34" s="6"/>
    </row>
    <row r="35" spans="1:6">
      <c r="A35" s="5"/>
      <c r="B35" s="5"/>
      <c r="C35" s="5"/>
      <c r="D35" s="5"/>
      <c r="E35" s="6"/>
      <c r="F35" s="6"/>
    </row>
    <row r="36" spans="1:6">
      <c r="A36" s="236" t="s">
        <v>22</v>
      </c>
      <c r="B36" s="236"/>
      <c r="C36" s="236"/>
      <c r="D36" s="236"/>
      <c r="E36" s="236"/>
      <c r="F36" s="10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7" spans="1:1">
      <c r="A67"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58.xml><?xml version="1.0" encoding="utf-8"?>
<worksheet xmlns="http://schemas.openxmlformats.org/spreadsheetml/2006/main" xmlns:r="http://schemas.openxmlformats.org/officeDocument/2006/relationships">
  <dimension ref="A1:H69"/>
  <sheetViews>
    <sheetView topLeftCell="A18" workbookViewId="0">
      <selection activeCell="B24" sqref="B24"/>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3.75" customHeight="1">
      <c r="A7" s="230" t="s">
        <v>192</v>
      </c>
      <c r="B7" s="230"/>
      <c r="C7" s="230"/>
      <c r="D7" s="230"/>
      <c r="E7" s="230"/>
      <c r="F7" s="100"/>
    </row>
    <row r="8" spans="1:8">
      <c r="A8" s="3"/>
      <c r="B8" s="3"/>
      <c r="C8" s="3"/>
      <c r="D8" s="3"/>
      <c r="E8" s="4"/>
      <c r="F8" s="4"/>
    </row>
    <row r="9" spans="1:8" ht="45.75" customHeight="1">
      <c r="A9" s="230" t="s">
        <v>88</v>
      </c>
      <c r="B9" s="230"/>
      <c r="C9" s="230"/>
      <c r="D9" s="230"/>
      <c r="E9" s="230"/>
      <c r="F9" s="100"/>
    </row>
    <row r="10" spans="1:8" ht="15.75" thickBot="1">
      <c r="A10" s="5"/>
      <c r="B10" s="5"/>
      <c r="C10" s="5"/>
      <c r="D10" s="5"/>
      <c r="E10" s="6"/>
      <c r="F10" s="6"/>
      <c r="H10">
        <v>397.1</v>
      </c>
    </row>
    <row r="11" spans="1:8" ht="82.5" customHeight="1">
      <c r="A11" s="129" t="s">
        <v>3</v>
      </c>
      <c r="B11" s="130" t="s">
        <v>4</v>
      </c>
      <c r="C11" s="130" t="s">
        <v>5</v>
      </c>
      <c r="D11" s="131" t="s">
        <v>6</v>
      </c>
      <c r="E11" s="132" t="s">
        <v>7</v>
      </c>
      <c r="F11" s="38"/>
    </row>
    <row r="12" spans="1:8" ht="48">
      <c r="A12" s="174" t="s">
        <v>113</v>
      </c>
      <c r="B12" s="12" t="s">
        <v>114</v>
      </c>
      <c r="C12" s="11" t="s">
        <v>8</v>
      </c>
      <c r="D12" s="15">
        <v>0.4</v>
      </c>
      <c r="E12" s="175">
        <f>D12*$H$10*12</f>
        <v>1906.0800000000004</v>
      </c>
      <c r="F12" s="38"/>
    </row>
    <row r="13" spans="1:8" ht="48">
      <c r="A13" s="174" t="s">
        <v>128</v>
      </c>
      <c r="B13" s="12" t="s">
        <v>114</v>
      </c>
      <c r="C13" s="11" t="s">
        <v>8</v>
      </c>
      <c r="D13" s="15">
        <v>0.52</v>
      </c>
      <c r="E13" s="175">
        <f t="shared" ref="E13:E23" si="0">D13*$H$10*12</f>
        <v>2477.9040000000005</v>
      </c>
      <c r="F13" s="38"/>
    </row>
    <row r="14" spans="1:8" ht="38.25">
      <c r="A14" s="14" t="s">
        <v>118</v>
      </c>
      <c r="B14" s="11" t="s">
        <v>107</v>
      </c>
      <c r="C14" s="11" t="s">
        <v>10</v>
      </c>
      <c r="D14" s="12">
        <v>1.01</v>
      </c>
      <c r="E14" s="175">
        <f t="shared" si="0"/>
        <v>4812.8520000000008</v>
      </c>
      <c r="F14" s="39"/>
      <c r="G14" s="116"/>
    </row>
    <row r="15" spans="1:8" ht="38.25">
      <c r="A15" s="14" t="s">
        <v>119</v>
      </c>
      <c r="B15" s="11" t="s">
        <v>14</v>
      </c>
      <c r="C15" s="11" t="s">
        <v>8</v>
      </c>
      <c r="D15" s="12">
        <v>0.6</v>
      </c>
      <c r="E15" s="175">
        <f t="shared" si="0"/>
        <v>2859.12</v>
      </c>
      <c r="F15" s="39"/>
    </row>
    <row r="16" spans="1:8" ht="51">
      <c r="A16" s="14" t="s">
        <v>11</v>
      </c>
      <c r="B16" s="11" t="s">
        <v>107</v>
      </c>
      <c r="C16" s="11" t="s">
        <v>12</v>
      </c>
      <c r="D16" s="12">
        <v>0.1</v>
      </c>
      <c r="E16" s="175">
        <f t="shared" si="0"/>
        <v>476.5200000000001</v>
      </c>
      <c r="F16" s="39"/>
    </row>
    <row r="17" spans="1:7" ht="25.5">
      <c r="A17" s="14" t="s">
        <v>13</v>
      </c>
      <c r="B17" s="11" t="s">
        <v>107</v>
      </c>
      <c r="C17" s="11" t="s">
        <v>8</v>
      </c>
      <c r="D17" s="11">
        <v>9.81</v>
      </c>
      <c r="E17" s="175">
        <f t="shared" si="0"/>
        <v>46746.612000000008</v>
      </c>
      <c r="F17" s="39"/>
    </row>
    <row r="18" spans="1:7">
      <c r="A18" s="14" t="s">
        <v>29</v>
      </c>
      <c r="B18" s="11" t="s">
        <v>14</v>
      </c>
      <c r="C18" s="11" t="s">
        <v>8</v>
      </c>
      <c r="D18" s="12">
        <v>3.18</v>
      </c>
      <c r="E18" s="175">
        <f t="shared" si="0"/>
        <v>15153.336000000003</v>
      </c>
      <c r="F18" s="39"/>
    </row>
    <row r="19" spans="1:7">
      <c r="A19" s="14" t="s">
        <v>33</v>
      </c>
      <c r="B19" s="11" t="s">
        <v>107</v>
      </c>
      <c r="C19" s="11" t="s">
        <v>8</v>
      </c>
      <c r="D19" s="12">
        <v>0.11</v>
      </c>
      <c r="E19" s="175">
        <f t="shared" si="0"/>
        <v>524.17200000000003</v>
      </c>
      <c r="F19" s="39"/>
    </row>
    <row r="20" spans="1:7" ht="25.5">
      <c r="A20" s="14" t="s">
        <v>15</v>
      </c>
      <c r="B20" s="11" t="s">
        <v>16</v>
      </c>
      <c r="C20" s="11" t="s">
        <v>8</v>
      </c>
      <c r="D20" s="12">
        <v>0.98</v>
      </c>
      <c r="E20" s="175">
        <f t="shared" si="0"/>
        <v>4669.8960000000006</v>
      </c>
      <c r="F20" s="39"/>
    </row>
    <row r="21" spans="1:7" ht="25.5">
      <c r="A21" s="14" t="s">
        <v>82</v>
      </c>
      <c r="B21" s="11" t="s">
        <v>16</v>
      </c>
      <c r="C21" s="11" t="s">
        <v>8</v>
      </c>
      <c r="D21" s="83">
        <v>0.61</v>
      </c>
      <c r="E21" s="175">
        <f t="shared" si="0"/>
        <v>2906.7719999999999</v>
      </c>
      <c r="F21" s="39"/>
    </row>
    <row r="22" spans="1:7" ht="25.5">
      <c r="A22" s="14" t="s">
        <v>18</v>
      </c>
      <c r="B22" s="11" t="s">
        <v>16</v>
      </c>
      <c r="C22" s="11" t="s">
        <v>8</v>
      </c>
      <c r="D22" s="11">
        <v>0.35</v>
      </c>
      <c r="E22" s="175">
        <f t="shared" si="0"/>
        <v>1667.8199999999997</v>
      </c>
      <c r="F22" s="39"/>
      <c r="G22" s="116"/>
    </row>
    <row r="23" spans="1:7" ht="25.5">
      <c r="A23" s="14" t="s">
        <v>19</v>
      </c>
      <c r="B23" s="11" t="s">
        <v>14</v>
      </c>
      <c r="C23" s="11" t="s">
        <v>8</v>
      </c>
      <c r="D23" s="11">
        <v>1.61</v>
      </c>
      <c r="E23" s="175">
        <f t="shared" si="0"/>
        <v>7671.9720000000016</v>
      </c>
      <c r="F23" s="39"/>
      <c r="G23" s="116"/>
    </row>
    <row r="24" spans="1:7" ht="25.5">
      <c r="A24" s="14" t="s">
        <v>127</v>
      </c>
      <c r="B24" s="11" t="s">
        <v>339</v>
      </c>
      <c r="C24" s="11" t="s">
        <v>124</v>
      </c>
      <c r="D24" s="228">
        <f>E24/12/H10</f>
        <v>1.5319520833333331</v>
      </c>
      <c r="E24" s="205">
        <f>36766.85/1000*H10/2</f>
        <v>7300.0580675000001</v>
      </c>
      <c r="F24" s="39"/>
      <c r="G24" s="116"/>
    </row>
    <row r="25" spans="1:7" ht="19.5" thickBot="1">
      <c r="A25" s="16" t="s">
        <v>32</v>
      </c>
      <c r="B25" s="17"/>
      <c r="C25" s="17"/>
      <c r="D25" s="84"/>
      <c r="E25" s="115">
        <f>SUM(E12:E24)</f>
        <v>99173.114067500035</v>
      </c>
      <c r="F25" s="40"/>
    </row>
    <row r="26" spans="1:7">
      <c r="A26" s="5"/>
      <c r="B26" s="5"/>
      <c r="C26" s="5"/>
      <c r="D26" s="5"/>
      <c r="E26" s="6"/>
      <c r="F26" s="6"/>
    </row>
    <row r="27" spans="1:7" ht="31.5" customHeight="1">
      <c r="A27" s="230" t="s">
        <v>386</v>
      </c>
      <c r="B27" s="230"/>
      <c r="C27" s="230"/>
      <c r="D27" s="230"/>
      <c r="E27" s="230"/>
      <c r="F27" s="100"/>
    </row>
    <row r="28" spans="1:7">
      <c r="A28" s="138"/>
      <c r="B28" s="138"/>
      <c r="C28" s="138"/>
      <c r="D28" s="138"/>
      <c r="E28" s="139"/>
      <c r="F28" s="6"/>
    </row>
    <row r="29" spans="1:7" ht="32.25" customHeight="1">
      <c r="A29" s="230" t="s">
        <v>387</v>
      </c>
      <c r="B29" s="230"/>
      <c r="C29" s="230"/>
      <c r="D29" s="230"/>
      <c r="E29" s="230"/>
      <c r="F29" s="100"/>
    </row>
    <row r="30" spans="1:7">
      <c r="A30" s="5"/>
      <c r="B30" s="5"/>
      <c r="C30" s="5"/>
      <c r="D30" s="5"/>
      <c r="E30" s="6"/>
      <c r="F30" s="6"/>
    </row>
    <row r="31" spans="1:7" ht="30.75" customHeight="1">
      <c r="A31" s="230" t="s">
        <v>99</v>
      </c>
      <c r="B31" s="230"/>
      <c r="C31" s="230"/>
      <c r="D31" s="230"/>
      <c r="E31" s="230"/>
      <c r="F31" s="101"/>
    </row>
    <row r="32" spans="1:7">
      <c r="A32" s="136"/>
      <c r="B32" s="136"/>
      <c r="C32" s="136"/>
      <c r="D32" s="136"/>
      <c r="E32" s="136"/>
      <c r="F32" s="6"/>
    </row>
    <row r="33" spans="1:6" ht="28.5" customHeight="1">
      <c r="A33" s="230" t="s">
        <v>21</v>
      </c>
      <c r="B33" s="230"/>
      <c r="C33" s="230"/>
      <c r="D33" s="230"/>
      <c r="E33" s="230"/>
      <c r="F33" s="100"/>
    </row>
    <row r="34" spans="1:6">
      <c r="A34" s="5"/>
      <c r="B34" s="5"/>
      <c r="C34" s="5"/>
      <c r="D34" s="5"/>
      <c r="E34" s="6"/>
      <c r="F34" s="6"/>
    </row>
    <row r="35" spans="1:6">
      <c r="A35" s="5"/>
      <c r="B35" s="5"/>
      <c r="C35" s="5"/>
      <c r="D35" s="5"/>
      <c r="E35" s="6"/>
      <c r="F35" s="6"/>
    </row>
    <row r="36" spans="1:6">
      <c r="A36" s="236" t="s">
        <v>22</v>
      </c>
      <c r="B36" s="236"/>
      <c r="C36" s="236"/>
      <c r="D36" s="236"/>
      <c r="E36" s="236"/>
      <c r="F36" s="10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9" spans="1:1">
      <c r="A69"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59.xml><?xml version="1.0" encoding="utf-8"?>
<worksheet xmlns="http://schemas.openxmlformats.org/spreadsheetml/2006/main" xmlns:r="http://schemas.openxmlformats.org/officeDocument/2006/relationships">
  <dimension ref="A1:H68"/>
  <sheetViews>
    <sheetView topLeftCell="A16" workbookViewId="0">
      <selection activeCell="B23" sqref="B23"/>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0.75" customHeight="1">
      <c r="A7" s="230" t="s">
        <v>193</v>
      </c>
      <c r="B7" s="230"/>
      <c r="C7" s="230"/>
      <c r="D7" s="230"/>
      <c r="E7" s="230"/>
      <c r="F7" s="100"/>
    </row>
    <row r="8" spans="1:8">
      <c r="A8" s="3"/>
      <c r="B8" s="3"/>
      <c r="C8" s="3"/>
      <c r="D8" s="3"/>
      <c r="E8" s="4"/>
      <c r="F8" s="4"/>
    </row>
    <row r="9" spans="1:8" ht="45.75" customHeight="1">
      <c r="A9" s="230" t="s">
        <v>89</v>
      </c>
      <c r="B9" s="230"/>
      <c r="C9" s="230"/>
      <c r="D9" s="230"/>
      <c r="E9" s="230"/>
      <c r="F9" s="100"/>
    </row>
    <row r="10" spans="1:8" ht="15.75" thickBot="1">
      <c r="A10" s="5"/>
      <c r="B10" s="5"/>
      <c r="C10" s="5"/>
      <c r="D10" s="5"/>
      <c r="E10" s="6"/>
      <c r="F10" s="6"/>
      <c r="H10">
        <v>376.8</v>
      </c>
    </row>
    <row r="11" spans="1:8" ht="82.5" customHeight="1">
      <c r="A11" s="129" t="s">
        <v>3</v>
      </c>
      <c r="B11" s="130" t="s">
        <v>4</v>
      </c>
      <c r="C11" s="130" t="s">
        <v>5</v>
      </c>
      <c r="D11" s="131" t="s">
        <v>6</v>
      </c>
      <c r="E11" s="132" t="s">
        <v>7</v>
      </c>
      <c r="F11" s="38"/>
    </row>
    <row r="12" spans="1:8" ht="48">
      <c r="A12" s="174" t="s">
        <v>113</v>
      </c>
      <c r="B12" s="12" t="s">
        <v>114</v>
      </c>
      <c r="C12" s="11" t="s">
        <v>8</v>
      </c>
      <c r="D12" s="15">
        <v>0.4</v>
      </c>
      <c r="E12" s="175">
        <f>D12*$H$10*12</f>
        <v>1808.6399999999999</v>
      </c>
      <c r="F12" s="38"/>
    </row>
    <row r="13" spans="1:8" ht="48">
      <c r="A13" s="174" t="s">
        <v>128</v>
      </c>
      <c r="B13" s="12" t="s">
        <v>114</v>
      </c>
      <c r="C13" s="11" t="s">
        <v>8</v>
      </c>
      <c r="D13" s="15">
        <v>0.52</v>
      </c>
      <c r="E13" s="175">
        <f t="shared" ref="E13:E22" si="0">D13*$H$10*12</f>
        <v>2351.232</v>
      </c>
      <c r="F13" s="38"/>
    </row>
    <row r="14" spans="1:8" ht="51">
      <c r="A14" s="14" t="s">
        <v>9</v>
      </c>
      <c r="B14" s="11" t="s">
        <v>107</v>
      </c>
      <c r="C14" s="11" t="s">
        <v>10</v>
      </c>
      <c r="D14" s="12">
        <v>0.6</v>
      </c>
      <c r="E14" s="175">
        <f t="shared" si="0"/>
        <v>2712.96</v>
      </c>
      <c r="F14" s="39"/>
    </row>
    <row r="15" spans="1:8" ht="51">
      <c r="A15" s="14" t="s">
        <v>34</v>
      </c>
      <c r="B15" s="11" t="s">
        <v>14</v>
      </c>
      <c r="C15" s="11" t="s">
        <v>8</v>
      </c>
      <c r="D15" s="12">
        <v>0.6</v>
      </c>
      <c r="E15" s="175">
        <f t="shared" si="0"/>
        <v>2712.96</v>
      </c>
      <c r="F15" s="39"/>
    </row>
    <row r="16" spans="1:8" ht="51">
      <c r="A16" s="14" t="s">
        <v>11</v>
      </c>
      <c r="B16" s="11" t="s">
        <v>107</v>
      </c>
      <c r="C16" s="11" t="s">
        <v>12</v>
      </c>
      <c r="D16" s="12">
        <v>0.35</v>
      </c>
      <c r="E16" s="175">
        <f t="shared" si="0"/>
        <v>1582.56</v>
      </c>
      <c r="F16" s="39"/>
    </row>
    <row r="17" spans="1:7" ht="25.5">
      <c r="A17" s="14" t="s">
        <v>13</v>
      </c>
      <c r="B17" s="11" t="s">
        <v>107</v>
      </c>
      <c r="C17" s="11" t="s">
        <v>8</v>
      </c>
      <c r="D17" s="11">
        <v>7.57</v>
      </c>
      <c r="E17" s="175">
        <f t="shared" si="0"/>
        <v>34228.512000000002</v>
      </c>
      <c r="F17" s="39"/>
    </row>
    <row r="18" spans="1:7">
      <c r="A18" s="14" t="s">
        <v>29</v>
      </c>
      <c r="B18" s="11" t="s">
        <v>14</v>
      </c>
      <c r="C18" s="11" t="s">
        <v>8</v>
      </c>
      <c r="D18" s="12">
        <v>3.18</v>
      </c>
      <c r="E18" s="175">
        <f t="shared" si="0"/>
        <v>14378.688000000002</v>
      </c>
      <c r="F18" s="39"/>
    </row>
    <row r="19" spans="1:7">
      <c r="A19" s="14" t="s">
        <v>33</v>
      </c>
      <c r="B19" s="11" t="s">
        <v>107</v>
      </c>
      <c r="C19" s="11" t="s">
        <v>8</v>
      </c>
      <c r="D19" s="12">
        <v>0.18</v>
      </c>
      <c r="E19" s="175">
        <f t="shared" si="0"/>
        <v>813.88799999999992</v>
      </c>
      <c r="F19" s="39"/>
      <c r="G19" s="116"/>
    </row>
    <row r="20" spans="1:7" ht="25.5">
      <c r="A20" s="14" t="s">
        <v>15</v>
      </c>
      <c r="B20" s="11" t="s">
        <v>16</v>
      </c>
      <c r="C20" s="11" t="s">
        <v>8</v>
      </c>
      <c r="D20" s="12">
        <v>0.98</v>
      </c>
      <c r="E20" s="175">
        <f t="shared" si="0"/>
        <v>4431.1679999999997</v>
      </c>
      <c r="F20" s="39"/>
    </row>
    <row r="21" spans="1:7" ht="25.5">
      <c r="A21" s="14" t="s">
        <v>18</v>
      </c>
      <c r="B21" s="11" t="s">
        <v>16</v>
      </c>
      <c r="C21" s="11" t="s">
        <v>8</v>
      </c>
      <c r="D21" s="11">
        <v>0.35</v>
      </c>
      <c r="E21" s="175">
        <f t="shared" si="0"/>
        <v>1582.56</v>
      </c>
      <c r="F21" s="39"/>
      <c r="G21" s="116"/>
    </row>
    <row r="22" spans="1:7" ht="25.5">
      <c r="A22" s="14" t="s">
        <v>19</v>
      </c>
      <c r="B22" s="11" t="s">
        <v>14</v>
      </c>
      <c r="C22" s="11" t="s">
        <v>8</v>
      </c>
      <c r="D22" s="11">
        <v>1.61</v>
      </c>
      <c r="E22" s="175">
        <f t="shared" si="0"/>
        <v>7279.7759999999998</v>
      </c>
      <c r="F22" s="39"/>
      <c r="G22" s="116"/>
    </row>
    <row r="23" spans="1:7" ht="27.75" customHeight="1">
      <c r="A23" s="14" t="s">
        <v>127</v>
      </c>
      <c r="B23" s="11" t="s">
        <v>339</v>
      </c>
      <c r="C23" s="11" t="s">
        <v>124</v>
      </c>
      <c r="D23" s="228">
        <f>E23/12/H10</f>
        <v>1.5319520833333333</v>
      </c>
      <c r="E23" s="205">
        <f>36766.85/1000*H10/2</f>
        <v>6926.8745399999998</v>
      </c>
      <c r="F23" s="39"/>
    </row>
    <row r="24" spans="1:7">
      <c r="A24" s="21" t="s">
        <v>388</v>
      </c>
      <c r="B24" s="22" t="s">
        <v>338</v>
      </c>
      <c r="C24" s="11" t="s">
        <v>124</v>
      </c>
      <c r="D24" s="227">
        <f>E24/12/H10</f>
        <v>2.2584925690021231</v>
      </c>
      <c r="E24" s="219">
        <v>10212</v>
      </c>
      <c r="F24" s="39"/>
    </row>
    <row r="25" spans="1:7" ht="19.5" thickBot="1">
      <c r="A25" s="16" t="s">
        <v>32</v>
      </c>
      <c r="B25" s="17"/>
      <c r="C25" s="17"/>
      <c r="D25" s="84"/>
      <c r="E25" s="115">
        <f>SUM(E12:E24)</f>
        <v>91021.818540000007</v>
      </c>
      <c r="F25" s="40"/>
      <c r="G25" s="116"/>
    </row>
    <row r="26" spans="1:7">
      <c r="A26" s="5"/>
      <c r="B26" s="5"/>
      <c r="C26" s="5"/>
      <c r="D26" s="5"/>
      <c r="E26" s="6"/>
      <c r="F26" s="6"/>
    </row>
    <row r="27" spans="1:7" ht="30.75" customHeight="1">
      <c r="A27" s="230" t="s">
        <v>389</v>
      </c>
      <c r="B27" s="230"/>
      <c r="C27" s="230"/>
      <c r="D27" s="230"/>
      <c r="E27" s="230"/>
      <c r="F27" s="100"/>
    </row>
    <row r="28" spans="1:7">
      <c r="A28" s="5"/>
      <c r="B28" s="5"/>
      <c r="C28" s="5"/>
      <c r="D28" s="5"/>
      <c r="E28" s="6"/>
      <c r="F28" s="6"/>
    </row>
    <row r="29" spans="1:7" ht="45.75" customHeight="1">
      <c r="A29" s="230" t="s">
        <v>390</v>
      </c>
      <c r="B29" s="230"/>
      <c r="C29" s="230"/>
      <c r="D29" s="230"/>
      <c r="E29" s="230"/>
      <c r="F29" s="100"/>
    </row>
    <row r="30" spans="1:7">
      <c r="A30" s="5"/>
      <c r="B30" s="5"/>
      <c r="C30" s="5"/>
      <c r="D30" s="5"/>
      <c r="E30" s="6"/>
      <c r="F30" s="6"/>
    </row>
    <row r="31" spans="1:7" ht="33" customHeight="1">
      <c r="A31" s="230" t="s">
        <v>99</v>
      </c>
      <c r="B31" s="230"/>
      <c r="C31" s="230"/>
      <c r="D31" s="230"/>
      <c r="E31" s="230"/>
      <c r="F31" s="101"/>
    </row>
    <row r="32" spans="1:7">
      <c r="A32" s="136"/>
      <c r="B32" s="136"/>
      <c r="C32" s="136"/>
      <c r="D32" s="136"/>
      <c r="E32" s="136"/>
      <c r="F32" s="6"/>
    </row>
    <row r="33" spans="1:6" ht="28.5" customHeight="1">
      <c r="A33" s="230" t="s">
        <v>21</v>
      </c>
      <c r="B33" s="230"/>
      <c r="C33" s="230"/>
      <c r="D33" s="230"/>
      <c r="E33" s="230"/>
      <c r="F33" s="100"/>
    </row>
    <row r="34" spans="1:6">
      <c r="A34" s="5"/>
      <c r="B34" s="5"/>
      <c r="C34" s="5"/>
      <c r="D34" s="5"/>
      <c r="E34" s="6"/>
      <c r="F34" s="6"/>
    </row>
    <row r="35" spans="1:6">
      <c r="A35" s="5"/>
      <c r="B35" s="5"/>
      <c r="C35" s="5"/>
      <c r="D35" s="5"/>
      <c r="E35" s="6"/>
      <c r="F35" s="6"/>
    </row>
    <row r="36" spans="1:6">
      <c r="A36" s="236" t="s">
        <v>22</v>
      </c>
      <c r="B36" s="236"/>
      <c r="C36" s="236"/>
      <c r="D36" s="236"/>
      <c r="E36" s="236"/>
      <c r="F36" s="102"/>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8" spans="1:1">
      <c r="A68"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6.xml><?xml version="1.0" encoding="utf-8"?>
<worksheet xmlns="http://schemas.openxmlformats.org/spreadsheetml/2006/main" xmlns:r="http://schemas.openxmlformats.org/officeDocument/2006/relationships">
  <dimension ref="A1:G43"/>
  <sheetViews>
    <sheetView workbookViewId="0">
      <selection activeCell="G27" sqref="G27"/>
    </sheetView>
  </sheetViews>
  <sheetFormatPr defaultRowHeight="15"/>
  <cols>
    <col min="1" max="1" width="29.5703125" customWidth="1"/>
    <col min="2" max="2" width="15.710937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ht="15" customHeight="1">
      <c r="A4" s="26" t="s">
        <v>2</v>
      </c>
      <c r="B4" s="1"/>
      <c r="C4" s="1"/>
      <c r="D4" s="233" t="s">
        <v>220</v>
      </c>
      <c r="E4" s="233"/>
    </row>
    <row r="5" spans="1:7">
      <c r="A5" s="1"/>
      <c r="B5" s="1"/>
      <c r="C5" s="1"/>
      <c r="D5" s="1"/>
      <c r="E5" s="2"/>
    </row>
    <row r="6" spans="1:7">
      <c r="A6" s="1"/>
      <c r="B6" s="1"/>
      <c r="C6" s="1"/>
      <c r="D6" s="1"/>
      <c r="E6" s="2"/>
    </row>
    <row r="7" spans="1:7" ht="90" customHeight="1">
      <c r="A7" s="230" t="s">
        <v>144</v>
      </c>
      <c r="B7" s="230"/>
      <c r="C7" s="230"/>
      <c r="D7" s="230"/>
      <c r="E7" s="230"/>
    </row>
    <row r="8" spans="1:7">
      <c r="A8" s="3"/>
      <c r="B8" s="3"/>
      <c r="C8" s="3"/>
      <c r="D8" s="3"/>
      <c r="E8" s="4"/>
    </row>
    <row r="9" spans="1:7" ht="45.75" customHeight="1">
      <c r="A9" s="230" t="s">
        <v>41</v>
      </c>
      <c r="B9" s="230"/>
      <c r="C9" s="230"/>
      <c r="D9" s="230"/>
      <c r="E9" s="230"/>
    </row>
    <row r="10" spans="1:7" ht="15.75" thickBot="1">
      <c r="A10" s="5"/>
      <c r="B10" s="5"/>
      <c r="C10" s="5"/>
      <c r="D10" s="5"/>
      <c r="E10" s="6"/>
      <c r="G10">
        <v>262.10000000000002</v>
      </c>
    </row>
    <row r="11" spans="1:7" ht="91.5" customHeight="1">
      <c r="A11" s="7" t="s">
        <v>3</v>
      </c>
      <c r="B11" s="8" t="s">
        <v>4</v>
      </c>
      <c r="C11" s="8" t="s">
        <v>5</v>
      </c>
      <c r="D11" s="9" t="s">
        <v>6</v>
      </c>
      <c r="E11" s="10" t="s">
        <v>7</v>
      </c>
    </row>
    <row r="12" spans="1:7" ht="51">
      <c r="A12" s="14" t="s">
        <v>9</v>
      </c>
      <c r="B12" s="11" t="s">
        <v>107</v>
      </c>
      <c r="C12" s="11" t="s">
        <v>10</v>
      </c>
      <c r="D12" s="12">
        <v>0.13</v>
      </c>
      <c r="E12" s="13">
        <v>450</v>
      </c>
      <c r="F12">
        <f>D12*12*G10</f>
        <v>408.87600000000003</v>
      </c>
      <c r="G12" s="116">
        <f>E12-F12</f>
        <v>41.123999999999967</v>
      </c>
    </row>
    <row r="13" spans="1:7" ht="51">
      <c r="A13" s="14" t="s">
        <v>34</v>
      </c>
      <c r="B13" s="11" t="s">
        <v>14</v>
      </c>
      <c r="C13" s="11" t="s">
        <v>8</v>
      </c>
      <c r="D13" s="12">
        <v>0.55000000000000004</v>
      </c>
      <c r="E13" s="13">
        <f t="shared" ref="E13:E21" si="0">D13*$G$10*12</f>
        <v>1729.8600000000004</v>
      </c>
    </row>
    <row r="14" spans="1:7" ht="51">
      <c r="A14" s="14" t="s">
        <v>11</v>
      </c>
      <c r="B14" s="11" t="s">
        <v>107</v>
      </c>
      <c r="C14" s="11" t="s">
        <v>12</v>
      </c>
      <c r="D14" s="12">
        <v>0.17</v>
      </c>
      <c r="E14" s="13">
        <v>577.70000000000005</v>
      </c>
      <c r="F14">
        <f>D14*12*G10</f>
        <v>534.68400000000008</v>
      </c>
      <c r="G14" s="116">
        <f>E14-F14</f>
        <v>43.015999999999963</v>
      </c>
    </row>
    <row r="15" spans="1:7" ht="31.5" customHeight="1">
      <c r="A15" s="14" t="s">
        <v>13</v>
      </c>
      <c r="B15" s="11" t="s">
        <v>107</v>
      </c>
      <c r="C15" s="11" t="s">
        <v>8</v>
      </c>
      <c r="D15" s="11">
        <v>6.1</v>
      </c>
      <c r="E15" s="13">
        <f t="shared" si="0"/>
        <v>19185.72</v>
      </c>
    </row>
    <row r="16" spans="1:7">
      <c r="A16" s="14" t="s">
        <v>29</v>
      </c>
      <c r="B16" s="11" t="s">
        <v>14</v>
      </c>
      <c r="C16" s="11" t="s">
        <v>8</v>
      </c>
      <c r="D16" s="12">
        <v>2.48</v>
      </c>
      <c r="E16" s="13">
        <f t="shared" si="0"/>
        <v>7800.0960000000005</v>
      </c>
    </row>
    <row r="17" spans="1:7">
      <c r="A17" s="14" t="s">
        <v>33</v>
      </c>
      <c r="B17" s="11" t="s">
        <v>107</v>
      </c>
      <c r="C17" s="11" t="s">
        <v>8</v>
      </c>
      <c r="D17" s="12">
        <v>0.25</v>
      </c>
      <c r="E17" s="13">
        <f t="shared" si="0"/>
        <v>786.30000000000007</v>
      </c>
    </row>
    <row r="18" spans="1:7" ht="25.5">
      <c r="A18" s="14" t="s">
        <v>15</v>
      </c>
      <c r="B18" s="11" t="s">
        <v>16</v>
      </c>
      <c r="C18" s="11" t="s">
        <v>8</v>
      </c>
      <c r="D18" s="12">
        <v>0.98</v>
      </c>
      <c r="E18" s="13">
        <f t="shared" si="0"/>
        <v>3082.2960000000003</v>
      </c>
    </row>
    <row r="19" spans="1:7" ht="25.5">
      <c r="A19" s="14" t="s">
        <v>17</v>
      </c>
      <c r="B19" s="11" t="s">
        <v>16</v>
      </c>
      <c r="C19" s="11" t="s">
        <v>8</v>
      </c>
      <c r="D19" s="15">
        <v>0.61</v>
      </c>
      <c r="E19" s="13">
        <f t="shared" si="0"/>
        <v>1918.5720000000001</v>
      </c>
    </row>
    <row r="20" spans="1:7" ht="25.5">
      <c r="A20" s="14" t="s">
        <v>18</v>
      </c>
      <c r="B20" s="11" t="s">
        <v>16</v>
      </c>
      <c r="C20" s="11" t="s">
        <v>8</v>
      </c>
      <c r="D20" s="11">
        <v>0.34</v>
      </c>
      <c r="E20" s="13">
        <f t="shared" si="0"/>
        <v>1069.3680000000002</v>
      </c>
      <c r="G20" s="116"/>
    </row>
    <row r="21" spans="1:7" ht="25.5">
      <c r="A21" s="14" t="s">
        <v>19</v>
      </c>
      <c r="B21" s="11" t="s">
        <v>14</v>
      </c>
      <c r="C21" s="11" t="s">
        <v>8</v>
      </c>
      <c r="D21" s="11">
        <v>1.1000000000000001</v>
      </c>
      <c r="E21" s="13">
        <f t="shared" si="0"/>
        <v>3459.7200000000007</v>
      </c>
      <c r="G21" s="116"/>
    </row>
    <row r="22" spans="1:7" ht="25.5">
      <c r="A22" s="21" t="s">
        <v>127</v>
      </c>
      <c r="B22" s="22"/>
      <c r="C22" s="22" t="s">
        <v>124</v>
      </c>
      <c r="D22" s="22"/>
      <c r="E22" s="184">
        <v>4599</v>
      </c>
      <c r="G22" s="116"/>
    </row>
    <row r="23" spans="1:7" ht="25.5">
      <c r="A23" s="21" t="s">
        <v>133</v>
      </c>
      <c r="B23" s="22"/>
      <c r="C23" s="22" t="s">
        <v>124</v>
      </c>
      <c r="D23" s="22"/>
      <c r="E23" s="184">
        <v>1800</v>
      </c>
      <c r="G23" s="116"/>
    </row>
    <row r="24" spans="1:7" ht="19.5" thickBot="1">
      <c r="A24" s="16" t="s">
        <v>32</v>
      </c>
      <c r="B24" s="17"/>
      <c r="C24" s="17"/>
      <c r="D24" s="18"/>
      <c r="E24" s="115">
        <f>SUM(E12:E22)</f>
        <v>44658.632000000005</v>
      </c>
      <c r="G24" s="116"/>
    </row>
    <row r="25" spans="1:7">
      <c r="A25" s="5"/>
      <c r="B25" s="5"/>
      <c r="C25" s="5"/>
      <c r="D25" s="5"/>
      <c r="E25" s="6"/>
    </row>
    <row r="26" spans="1:7" ht="31.5" customHeight="1">
      <c r="A26" s="230" t="s">
        <v>257</v>
      </c>
      <c r="B26" s="230"/>
      <c r="C26" s="230"/>
      <c r="D26" s="230"/>
      <c r="E26" s="230"/>
    </row>
    <row r="27" spans="1:7">
      <c r="A27" s="138"/>
      <c r="B27" s="138"/>
      <c r="C27" s="138"/>
      <c r="D27" s="138"/>
      <c r="E27" s="139"/>
    </row>
    <row r="28" spans="1:7" ht="30.75" customHeight="1">
      <c r="A28" s="230" t="s">
        <v>258</v>
      </c>
      <c r="B28" s="230"/>
      <c r="C28" s="230"/>
      <c r="D28" s="230"/>
      <c r="E28" s="230"/>
    </row>
    <row r="29" spans="1:7">
      <c r="A29" s="118"/>
      <c r="B29" s="118"/>
      <c r="C29" s="118"/>
      <c r="D29" s="118"/>
      <c r="E29" s="118"/>
    </row>
    <row r="30" spans="1:7" ht="32.25" customHeight="1">
      <c r="A30" s="230" t="s">
        <v>99</v>
      </c>
      <c r="B30" s="230"/>
      <c r="C30" s="230"/>
      <c r="D30" s="230"/>
      <c r="E30" s="230"/>
    </row>
    <row r="31" spans="1:7">
      <c r="A31" s="5"/>
      <c r="B31" s="5"/>
      <c r="C31" s="5"/>
      <c r="D31" s="5"/>
      <c r="E31" s="6"/>
    </row>
    <row r="32" spans="1:7" ht="19.5" customHeight="1">
      <c r="A32" s="235" t="s">
        <v>46</v>
      </c>
      <c r="B32" s="235"/>
      <c r="C32" s="235"/>
      <c r="D32" s="235"/>
      <c r="E32" s="235"/>
    </row>
    <row r="33" spans="1:5">
      <c r="A33" s="5"/>
      <c r="B33" s="5"/>
      <c r="C33" s="5"/>
      <c r="D33" s="5"/>
      <c r="E33" s="6"/>
    </row>
    <row r="34" spans="1:5">
      <c r="A34" s="230" t="s">
        <v>21</v>
      </c>
      <c r="B34" s="230"/>
      <c r="C34" s="230"/>
      <c r="D34" s="230"/>
      <c r="E34" s="230"/>
    </row>
    <row r="35" spans="1:5">
      <c r="A35" s="236" t="s">
        <v>22</v>
      </c>
      <c r="B35" s="236"/>
      <c r="C35" s="236"/>
      <c r="D35" s="236"/>
      <c r="E35" s="236"/>
    </row>
    <row r="36" spans="1:5">
      <c r="A36" s="5"/>
      <c r="B36" s="5"/>
      <c r="C36" s="5"/>
      <c r="D36" s="5"/>
      <c r="E36" s="6"/>
    </row>
    <row r="37" spans="1:5">
      <c r="A37" s="5" t="s">
        <v>23</v>
      </c>
      <c r="B37" s="5" t="s">
        <v>178</v>
      </c>
      <c r="C37" s="5"/>
      <c r="D37" s="5"/>
      <c r="E37" s="6" t="s">
        <v>25</v>
      </c>
    </row>
    <row r="38" spans="1:5">
      <c r="A38" s="5"/>
      <c r="B38" s="235" t="s">
        <v>179</v>
      </c>
      <c r="C38" s="235"/>
      <c r="D38" s="235"/>
      <c r="E38" s="6" t="s">
        <v>27</v>
      </c>
    </row>
    <row r="39" spans="1:5">
      <c r="A39" s="5"/>
      <c r="B39" s="5"/>
      <c r="C39" s="5"/>
      <c r="D39" s="5"/>
      <c r="E39" s="6"/>
    </row>
    <row r="40" spans="1:5">
      <c r="A40" s="5"/>
      <c r="B40" s="5"/>
      <c r="C40" s="5"/>
      <c r="D40" s="5"/>
      <c r="E40" s="6"/>
    </row>
    <row r="41" spans="1:5">
      <c r="A41" s="5" t="s">
        <v>28</v>
      </c>
      <c r="B41" s="5" t="s">
        <v>24</v>
      </c>
      <c r="C41" s="5"/>
      <c r="D41" s="5"/>
      <c r="E41" s="6" t="s">
        <v>25</v>
      </c>
    </row>
    <row r="42" spans="1:5">
      <c r="A42" s="5"/>
      <c r="B42" s="234" t="s">
        <v>26</v>
      </c>
      <c r="C42" s="234"/>
      <c r="D42" s="234"/>
      <c r="E42" s="6" t="s">
        <v>27</v>
      </c>
    </row>
    <row r="43" spans="1:5">
      <c r="A43" s="5"/>
      <c r="B43" s="5"/>
      <c r="C43" s="5"/>
      <c r="D43" s="5"/>
      <c r="E43" s="6"/>
    </row>
  </sheetData>
  <mergeCells count="13">
    <mergeCell ref="B42:D42"/>
    <mergeCell ref="A1:E1"/>
    <mergeCell ref="A2:E2"/>
    <mergeCell ref="D4:E4"/>
    <mergeCell ref="A7:E7"/>
    <mergeCell ref="A9:E9"/>
    <mergeCell ref="A26:E26"/>
    <mergeCell ref="A28:E28"/>
    <mergeCell ref="A30:E30"/>
    <mergeCell ref="A32:E32"/>
    <mergeCell ref="A35:E35"/>
    <mergeCell ref="B38:D38"/>
    <mergeCell ref="A34:E34"/>
  </mergeCells>
  <pageMargins left="0.24" right="0.21" top="0.22" bottom="0.24" header="0.16" footer="0.22"/>
  <pageSetup paperSize="9" orientation="portrait" r:id="rId1"/>
</worksheet>
</file>

<file path=xl/worksheets/sheet60.xml><?xml version="1.0" encoding="utf-8"?>
<worksheet xmlns="http://schemas.openxmlformats.org/spreadsheetml/2006/main" xmlns:r="http://schemas.openxmlformats.org/officeDocument/2006/relationships">
  <dimension ref="A1:H46"/>
  <sheetViews>
    <sheetView topLeftCell="A19" workbookViewId="0">
      <selection activeCell="A25" sqref="A25"/>
    </sheetView>
  </sheetViews>
  <sheetFormatPr defaultRowHeight="15"/>
  <cols>
    <col min="1" max="1" width="33.28515625" customWidth="1"/>
    <col min="2" max="2" width="15.7109375" customWidth="1"/>
    <col min="3" max="3" width="11.5703125" customWidth="1"/>
    <col min="4" max="4" width="19" customWidth="1"/>
    <col min="5" max="5" width="17.28515625" style="20" customWidth="1"/>
    <col min="6" max="6" width="11.85546875" style="20" customWidth="1"/>
    <col min="8" max="8" width="9.140625" customWidth="1"/>
  </cols>
  <sheetData>
    <row r="1" spans="1:8" ht="15.75">
      <c r="A1" s="231" t="s">
        <v>0</v>
      </c>
      <c r="B1" s="231"/>
      <c r="C1" s="231"/>
      <c r="D1" s="231"/>
      <c r="E1" s="231"/>
      <c r="F1" s="97"/>
    </row>
    <row r="2" spans="1:8" ht="36" customHeight="1">
      <c r="A2" s="232" t="s">
        <v>1</v>
      </c>
      <c r="B2" s="232"/>
      <c r="C2" s="232"/>
      <c r="D2" s="232"/>
      <c r="E2" s="232"/>
      <c r="F2" s="98"/>
    </row>
    <row r="3" spans="1:8">
      <c r="A3" s="1"/>
      <c r="B3" s="1"/>
      <c r="C3" s="1"/>
      <c r="D3" s="1"/>
      <c r="E3" s="2"/>
      <c r="F3" s="2"/>
    </row>
    <row r="4" spans="1:8" ht="15" customHeight="1">
      <c r="A4" s="100" t="s">
        <v>2</v>
      </c>
      <c r="B4" s="1"/>
      <c r="C4" s="1"/>
      <c r="D4" s="233" t="s">
        <v>220</v>
      </c>
      <c r="E4" s="233"/>
      <c r="F4" s="99"/>
    </row>
    <row r="5" spans="1:8">
      <c r="A5" s="1"/>
      <c r="B5" s="1"/>
      <c r="C5" s="1"/>
      <c r="D5" s="1"/>
      <c r="E5" s="2"/>
      <c r="F5" s="2"/>
    </row>
    <row r="6" spans="1:8">
      <c r="A6" s="1"/>
      <c r="B6" s="1"/>
      <c r="C6" s="1"/>
      <c r="D6" s="1"/>
      <c r="E6" s="2"/>
      <c r="F6" s="2"/>
    </row>
    <row r="7" spans="1:8" ht="91.5" customHeight="1">
      <c r="A7" s="230" t="s">
        <v>194</v>
      </c>
      <c r="B7" s="230"/>
      <c r="C7" s="230"/>
      <c r="D7" s="230"/>
      <c r="E7" s="230"/>
      <c r="F7" s="100"/>
    </row>
    <row r="8" spans="1:8">
      <c r="A8" s="3"/>
      <c r="B8" s="3"/>
      <c r="C8" s="3"/>
      <c r="D8" s="3"/>
      <c r="E8" s="4"/>
      <c r="F8" s="4"/>
    </row>
    <row r="9" spans="1:8" ht="45.75" customHeight="1">
      <c r="A9" s="230" t="s">
        <v>90</v>
      </c>
      <c r="B9" s="230"/>
      <c r="C9" s="230"/>
      <c r="D9" s="230"/>
      <c r="E9" s="230"/>
      <c r="F9" s="100"/>
    </row>
    <row r="10" spans="1:8" ht="15.75" thickBot="1">
      <c r="A10" s="5"/>
      <c r="B10" s="5"/>
      <c r="C10" s="5"/>
      <c r="D10" s="5"/>
      <c r="E10" s="6"/>
      <c r="F10" s="6"/>
      <c r="H10">
        <v>386.5</v>
      </c>
    </row>
    <row r="11" spans="1:8" ht="82.5" customHeight="1">
      <c r="A11" s="7" t="s">
        <v>3</v>
      </c>
      <c r="B11" s="8" t="s">
        <v>4</v>
      </c>
      <c r="C11" s="8" t="s">
        <v>5</v>
      </c>
      <c r="D11" s="9" t="s">
        <v>6</v>
      </c>
      <c r="E11" s="10" t="s">
        <v>7</v>
      </c>
      <c r="F11" s="38"/>
    </row>
    <row r="12" spans="1:8" ht="51">
      <c r="A12" s="14" t="s">
        <v>34</v>
      </c>
      <c r="B12" s="12" t="s">
        <v>114</v>
      </c>
      <c r="C12" s="11" t="s">
        <v>8</v>
      </c>
      <c r="D12" s="15">
        <v>0.4</v>
      </c>
      <c r="E12" s="13">
        <f t="shared" ref="E12:E15" si="0">D12*$H$10*12</f>
        <v>1855.2000000000003</v>
      </c>
      <c r="F12" s="38"/>
    </row>
    <row r="13" spans="1:8" ht="87" customHeight="1">
      <c r="A13" s="213" t="s">
        <v>142</v>
      </c>
      <c r="B13" s="12" t="s">
        <v>114</v>
      </c>
      <c r="C13" s="11" t="s">
        <v>8</v>
      </c>
      <c r="D13" s="15">
        <v>0.52</v>
      </c>
      <c r="E13" s="13">
        <f t="shared" si="0"/>
        <v>2411.7600000000002</v>
      </c>
      <c r="F13" s="38"/>
    </row>
    <row r="14" spans="1:8" ht="51">
      <c r="A14" s="14" t="s">
        <v>9</v>
      </c>
      <c r="B14" s="11" t="s">
        <v>107</v>
      </c>
      <c r="C14" s="11" t="s">
        <v>10</v>
      </c>
      <c r="D14" s="12">
        <v>0.78</v>
      </c>
      <c r="E14" s="13">
        <f t="shared" si="0"/>
        <v>3617.6400000000003</v>
      </c>
      <c r="F14" s="39"/>
      <c r="G14" s="116"/>
    </row>
    <row r="15" spans="1:8" ht="51">
      <c r="A15" s="14" t="s">
        <v>34</v>
      </c>
      <c r="B15" s="11" t="s">
        <v>14</v>
      </c>
      <c r="C15" s="11" t="s">
        <v>8</v>
      </c>
      <c r="D15" s="12">
        <v>0.6</v>
      </c>
      <c r="E15" s="13">
        <f t="shared" si="0"/>
        <v>2782.7999999999997</v>
      </c>
      <c r="F15" s="39"/>
    </row>
    <row r="16" spans="1:8" ht="51">
      <c r="A16" s="14" t="s">
        <v>11</v>
      </c>
      <c r="B16" s="11" t="s">
        <v>107</v>
      </c>
      <c r="C16" s="11" t="s">
        <v>12</v>
      </c>
      <c r="D16" s="12">
        <v>0.05</v>
      </c>
      <c r="E16" s="13">
        <f t="shared" ref="E16:E23" si="1">D16*$H$10*12</f>
        <v>231.90000000000003</v>
      </c>
      <c r="F16" s="39"/>
    </row>
    <row r="17" spans="1:7" ht="25.5">
      <c r="A17" s="14" t="s">
        <v>13</v>
      </c>
      <c r="B17" s="11" t="s">
        <v>107</v>
      </c>
      <c r="C17" s="11" t="s">
        <v>8</v>
      </c>
      <c r="D17" s="11">
        <v>9.1999999999999993</v>
      </c>
      <c r="E17" s="13">
        <f t="shared" si="1"/>
        <v>42669.599999999999</v>
      </c>
      <c r="F17" s="39"/>
    </row>
    <row r="18" spans="1:7">
      <c r="A18" s="14" t="s">
        <v>29</v>
      </c>
      <c r="B18" s="11" t="s">
        <v>14</v>
      </c>
      <c r="C18" s="11" t="s">
        <v>8</v>
      </c>
      <c r="D18" s="12">
        <v>3.18</v>
      </c>
      <c r="E18" s="13">
        <f t="shared" si="1"/>
        <v>14748.840000000002</v>
      </c>
      <c r="F18" s="39"/>
    </row>
    <row r="19" spans="1:7">
      <c r="A19" s="14" t="s">
        <v>33</v>
      </c>
      <c r="B19" s="11" t="s">
        <v>107</v>
      </c>
      <c r="C19" s="11" t="s">
        <v>8</v>
      </c>
      <c r="D19" s="12">
        <v>0.17</v>
      </c>
      <c r="E19" s="13">
        <f t="shared" si="1"/>
        <v>788.46</v>
      </c>
      <c r="F19" s="39"/>
    </row>
    <row r="20" spans="1:7" ht="25.5">
      <c r="A20" s="14" t="s">
        <v>15</v>
      </c>
      <c r="B20" s="11" t="s">
        <v>16</v>
      </c>
      <c r="C20" s="11" t="s">
        <v>8</v>
      </c>
      <c r="D20" s="12">
        <v>0.98</v>
      </c>
      <c r="E20" s="13">
        <f t="shared" si="1"/>
        <v>4545.24</v>
      </c>
      <c r="F20" s="39"/>
    </row>
    <row r="21" spans="1:7" ht="25.5">
      <c r="A21" s="14" t="s">
        <v>82</v>
      </c>
      <c r="B21" s="11" t="s">
        <v>16</v>
      </c>
      <c r="C21" s="11" t="s">
        <v>8</v>
      </c>
      <c r="D21" s="83">
        <v>0.61</v>
      </c>
      <c r="E21" s="13">
        <f t="shared" si="1"/>
        <v>2829.18</v>
      </c>
      <c r="F21" s="39"/>
    </row>
    <row r="22" spans="1:7" ht="25.5">
      <c r="A22" s="14" t="s">
        <v>18</v>
      </c>
      <c r="B22" s="11" t="s">
        <v>16</v>
      </c>
      <c r="C22" s="11" t="s">
        <v>8</v>
      </c>
      <c r="D22" s="11">
        <v>0.35</v>
      </c>
      <c r="E22" s="13">
        <f t="shared" si="1"/>
        <v>1623.2999999999997</v>
      </c>
      <c r="F22" s="39"/>
      <c r="G22" s="116"/>
    </row>
    <row r="23" spans="1:7" ht="25.5">
      <c r="A23" s="14" t="s">
        <v>19</v>
      </c>
      <c r="B23" s="11" t="s">
        <v>14</v>
      </c>
      <c r="C23" s="11" t="s">
        <v>8</v>
      </c>
      <c r="D23" s="11">
        <v>1.61</v>
      </c>
      <c r="E23" s="13">
        <f t="shared" si="1"/>
        <v>7467.18</v>
      </c>
      <c r="F23" s="39"/>
      <c r="G23" s="116"/>
    </row>
    <row r="24" spans="1:7" ht="25.5">
      <c r="A24" s="14" t="s">
        <v>127</v>
      </c>
      <c r="B24" s="11" t="s">
        <v>339</v>
      </c>
      <c r="C24" s="11" t="s">
        <v>124</v>
      </c>
      <c r="D24" s="228">
        <f>E24/12/H10</f>
        <v>1.5319520833333335</v>
      </c>
      <c r="E24" s="205">
        <f>36766.85/1000*H10/2</f>
        <v>7105.1937625</v>
      </c>
      <c r="F24" s="39"/>
    </row>
    <row r="25" spans="1:7" ht="25.5">
      <c r="A25" s="14" t="s">
        <v>133</v>
      </c>
      <c r="B25" s="22" t="s">
        <v>338</v>
      </c>
      <c r="C25" s="11" t="s">
        <v>124</v>
      </c>
      <c r="D25" s="227">
        <f>E25/12/H10</f>
        <v>0.94868477792151795</v>
      </c>
      <c r="E25" s="219">
        <v>4400</v>
      </c>
      <c r="F25" s="39"/>
    </row>
    <row r="26" spans="1:7">
      <c r="A26" s="21" t="s">
        <v>396</v>
      </c>
      <c r="B26" s="22" t="s">
        <v>380</v>
      </c>
      <c r="C26" s="11" t="s">
        <v>124</v>
      </c>
      <c r="D26" s="227">
        <f>E26/12/H10</f>
        <v>0.40081931867184128</v>
      </c>
      <c r="E26" s="219">
        <v>1859</v>
      </c>
      <c r="F26" s="39"/>
    </row>
    <row r="27" spans="1:7" ht="19.5" thickBot="1">
      <c r="A27" s="16" t="s">
        <v>32</v>
      </c>
      <c r="B27" s="17"/>
      <c r="C27" s="17"/>
      <c r="D27" s="84"/>
      <c r="E27" s="115">
        <f>SUM(E12:E26)</f>
        <v>98935.293762500005</v>
      </c>
      <c r="F27" s="40"/>
      <c r="G27" s="116"/>
    </row>
    <row r="28" spans="1:7">
      <c r="A28" s="5"/>
      <c r="B28" s="5"/>
      <c r="C28" s="5"/>
      <c r="D28" s="5"/>
      <c r="E28" s="6"/>
      <c r="F28" s="6"/>
    </row>
    <row r="29" spans="1:7" ht="30" customHeight="1">
      <c r="A29" s="230" t="s">
        <v>397</v>
      </c>
      <c r="B29" s="230"/>
      <c r="C29" s="230"/>
      <c r="D29" s="230"/>
      <c r="E29" s="230"/>
      <c r="F29" s="100"/>
    </row>
    <row r="30" spans="1:7">
      <c r="A30" s="138"/>
      <c r="B30" s="138"/>
      <c r="C30" s="138"/>
      <c r="D30" s="138"/>
      <c r="E30" s="139"/>
      <c r="F30" s="6"/>
    </row>
    <row r="31" spans="1:7" ht="33.75" customHeight="1">
      <c r="A31" s="230" t="s">
        <v>398</v>
      </c>
      <c r="B31" s="230"/>
      <c r="C31" s="230"/>
      <c r="D31" s="230"/>
      <c r="E31" s="230"/>
      <c r="F31" s="100"/>
    </row>
    <row r="32" spans="1:7">
      <c r="A32" s="5"/>
      <c r="B32" s="5"/>
      <c r="C32" s="5"/>
      <c r="D32" s="5"/>
      <c r="E32" s="6"/>
      <c r="F32" s="6"/>
    </row>
    <row r="33" spans="1:6" ht="21" customHeight="1">
      <c r="A33" s="230" t="s">
        <v>99</v>
      </c>
      <c r="B33" s="230"/>
      <c r="C33" s="230"/>
      <c r="D33" s="230"/>
      <c r="E33" s="230"/>
      <c r="F33" s="101"/>
    </row>
    <row r="34" spans="1:6">
      <c r="A34" s="136"/>
      <c r="B34" s="136"/>
      <c r="C34" s="136"/>
      <c r="D34" s="136"/>
      <c r="E34" s="136"/>
      <c r="F34" s="6"/>
    </row>
    <row r="35" spans="1:6" ht="28.5" customHeight="1">
      <c r="A35" s="230" t="s">
        <v>21</v>
      </c>
      <c r="B35" s="230"/>
      <c r="C35" s="230"/>
      <c r="D35" s="230"/>
      <c r="E35" s="230"/>
      <c r="F35" s="100"/>
    </row>
    <row r="36" spans="1:6">
      <c r="A36" s="5"/>
      <c r="B36" s="5"/>
      <c r="C36" s="5"/>
      <c r="D36" s="5"/>
      <c r="E36" s="6"/>
      <c r="F36" s="6"/>
    </row>
    <row r="37" spans="1:6">
      <c r="A37" s="5"/>
      <c r="B37" s="5"/>
      <c r="C37" s="5"/>
      <c r="D37" s="5"/>
      <c r="E37" s="6"/>
      <c r="F37" s="6"/>
    </row>
    <row r="38" spans="1:6">
      <c r="A38" s="236" t="s">
        <v>22</v>
      </c>
      <c r="B38" s="236"/>
      <c r="C38" s="236"/>
      <c r="D38" s="236"/>
      <c r="E38" s="236"/>
      <c r="F38" s="102"/>
    </row>
    <row r="39" spans="1:6">
      <c r="A39" s="5"/>
      <c r="B39" s="5"/>
      <c r="C39" s="5"/>
      <c r="D39" s="5"/>
      <c r="E39" s="6"/>
      <c r="F39" s="6"/>
    </row>
    <row r="40" spans="1:6">
      <c r="A40" s="5" t="s">
        <v>23</v>
      </c>
      <c r="B40" s="5" t="s">
        <v>178</v>
      </c>
      <c r="C40" s="5"/>
      <c r="D40" s="5"/>
      <c r="E40" s="6" t="s">
        <v>25</v>
      </c>
      <c r="F40" s="6"/>
    </row>
    <row r="41" spans="1:6">
      <c r="A41" s="5"/>
      <c r="B41" s="235" t="s">
        <v>179</v>
      </c>
      <c r="C41" s="235"/>
      <c r="D41" s="235"/>
      <c r="E41" s="6" t="s">
        <v>27</v>
      </c>
      <c r="F41" s="6"/>
    </row>
    <row r="42" spans="1:6">
      <c r="A42" s="5"/>
      <c r="B42" s="5"/>
      <c r="C42" s="5"/>
      <c r="D42" s="5"/>
      <c r="E42" s="6"/>
      <c r="F42" s="6"/>
    </row>
    <row r="43" spans="1:6">
      <c r="A43" s="5"/>
      <c r="B43" s="5"/>
      <c r="C43" s="5"/>
      <c r="D43" s="5"/>
      <c r="E43" s="6"/>
      <c r="F43" s="6"/>
    </row>
    <row r="44" spans="1:6">
      <c r="A44" s="5" t="s">
        <v>28</v>
      </c>
      <c r="B44" s="5" t="s">
        <v>24</v>
      </c>
      <c r="C44" s="5"/>
      <c r="D44" s="5"/>
      <c r="E44" s="6" t="s">
        <v>25</v>
      </c>
      <c r="F44" s="6"/>
    </row>
    <row r="45" spans="1:6">
      <c r="A45" s="5"/>
      <c r="B45" s="234" t="s">
        <v>26</v>
      </c>
      <c r="C45" s="234"/>
      <c r="D45" s="234"/>
      <c r="E45" s="6" t="s">
        <v>27</v>
      </c>
      <c r="F45" s="6"/>
    </row>
    <row r="46" spans="1:6">
      <c r="A46" s="5"/>
      <c r="B46" s="5"/>
      <c r="C46" s="5"/>
      <c r="D46" s="5"/>
      <c r="E46" s="6"/>
      <c r="F46" s="6"/>
    </row>
  </sheetData>
  <mergeCells count="12">
    <mergeCell ref="B45:D45"/>
    <mergeCell ref="A1:E1"/>
    <mergeCell ref="A2:E2"/>
    <mergeCell ref="D4:E4"/>
    <mergeCell ref="A7:E7"/>
    <mergeCell ref="A9:E9"/>
    <mergeCell ref="A29:E29"/>
    <mergeCell ref="A31:E31"/>
    <mergeCell ref="A33:E33"/>
    <mergeCell ref="A35:E35"/>
    <mergeCell ref="A38:E38"/>
    <mergeCell ref="B41:D41"/>
  </mergeCells>
  <pageMargins left="0.24" right="0.21" top="0.4" bottom="0.32" header="0.3" footer="0.24"/>
  <pageSetup paperSize="9" orientation="portrait" r:id="rId1"/>
</worksheet>
</file>

<file path=xl/worksheets/sheet61.xml><?xml version="1.0" encoding="utf-8"?>
<worksheet xmlns="http://schemas.openxmlformats.org/spreadsheetml/2006/main" xmlns:r="http://schemas.openxmlformats.org/officeDocument/2006/relationships">
  <dimension ref="A1:H66"/>
  <sheetViews>
    <sheetView workbookViewId="0">
      <selection activeCell="A27" sqref="A27:E27"/>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85546875" style="20" customWidth="1"/>
    <col min="8" max="8" width="9.140625" customWidth="1"/>
  </cols>
  <sheetData>
    <row r="1" spans="1:8" ht="15.75">
      <c r="A1" s="231" t="s">
        <v>0</v>
      </c>
      <c r="B1" s="231"/>
      <c r="C1" s="231"/>
      <c r="D1" s="231"/>
      <c r="E1" s="231"/>
      <c r="F1" s="103"/>
    </row>
    <row r="2" spans="1:8" ht="36" customHeight="1">
      <c r="A2" s="232" t="s">
        <v>1</v>
      </c>
      <c r="B2" s="232"/>
      <c r="C2" s="232"/>
      <c r="D2" s="232"/>
      <c r="E2" s="232"/>
      <c r="F2" s="104"/>
    </row>
    <row r="3" spans="1:8">
      <c r="A3" s="1"/>
      <c r="B3" s="1"/>
      <c r="C3" s="1"/>
      <c r="D3" s="1"/>
      <c r="E3" s="2"/>
      <c r="F3" s="2"/>
    </row>
    <row r="4" spans="1:8" ht="15" customHeight="1">
      <c r="A4" s="106" t="s">
        <v>2</v>
      </c>
      <c r="B4" s="1"/>
      <c r="C4" s="1"/>
      <c r="D4" s="233" t="s">
        <v>220</v>
      </c>
      <c r="E4" s="233"/>
      <c r="F4" s="105"/>
    </row>
    <row r="5" spans="1:8">
      <c r="A5" s="1"/>
      <c r="B5" s="1"/>
      <c r="C5" s="1"/>
      <c r="D5" s="1"/>
      <c r="E5" s="2"/>
      <c r="F5" s="2"/>
    </row>
    <row r="6" spans="1:8">
      <c r="A6" s="1"/>
      <c r="B6" s="1"/>
      <c r="C6" s="1"/>
      <c r="D6" s="1"/>
      <c r="E6" s="2"/>
      <c r="F6" s="2"/>
    </row>
    <row r="7" spans="1:8" ht="92.25" customHeight="1">
      <c r="A7" s="230" t="s">
        <v>195</v>
      </c>
      <c r="B7" s="230"/>
      <c r="C7" s="230"/>
      <c r="D7" s="230"/>
      <c r="E7" s="230"/>
      <c r="F7" s="106"/>
    </row>
    <row r="8" spans="1:8">
      <c r="A8" s="3"/>
      <c r="B8" s="3"/>
      <c r="C8" s="3"/>
      <c r="D8" s="3"/>
      <c r="E8" s="4"/>
      <c r="F8" s="4"/>
    </row>
    <row r="9" spans="1:8" ht="45.75" customHeight="1">
      <c r="A9" s="230" t="s">
        <v>91</v>
      </c>
      <c r="B9" s="230"/>
      <c r="C9" s="230"/>
      <c r="D9" s="230"/>
      <c r="E9" s="230"/>
      <c r="F9" s="106"/>
    </row>
    <row r="10" spans="1:8" ht="15.75" thickBot="1">
      <c r="A10" s="5"/>
      <c r="B10" s="5"/>
      <c r="C10" s="5"/>
      <c r="D10" s="5"/>
      <c r="E10" s="6"/>
      <c r="F10" s="6"/>
      <c r="H10">
        <v>385.8</v>
      </c>
    </row>
    <row r="11" spans="1:8" ht="82.5" customHeight="1">
      <c r="A11" s="7" t="s">
        <v>3</v>
      </c>
      <c r="B11" s="8" t="s">
        <v>4</v>
      </c>
      <c r="C11" s="8" t="s">
        <v>5</v>
      </c>
      <c r="D11" s="9" t="s">
        <v>6</v>
      </c>
      <c r="E11" s="10" t="s">
        <v>7</v>
      </c>
      <c r="F11" s="38"/>
    </row>
    <row r="12" spans="1:8" ht="51">
      <c r="A12" s="14" t="s">
        <v>9</v>
      </c>
      <c r="B12" s="11" t="s">
        <v>107</v>
      </c>
      <c r="C12" s="11" t="s">
        <v>10</v>
      </c>
      <c r="D12" s="12">
        <v>0.45</v>
      </c>
      <c r="E12" s="13">
        <v>2100</v>
      </c>
      <c r="F12" s="39">
        <f>D12*12*H10</f>
        <v>2083.3200000000002</v>
      </c>
      <c r="G12" s="116">
        <f>E12-F12</f>
        <v>16.679999999999836</v>
      </c>
    </row>
    <row r="13" spans="1:8" ht="51">
      <c r="A13" s="14" t="s">
        <v>34</v>
      </c>
      <c r="B13" s="11" t="s">
        <v>14</v>
      </c>
      <c r="C13" s="11" t="s">
        <v>8</v>
      </c>
      <c r="D13" s="12">
        <v>0.6</v>
      </c>
      <c r="E13" s="13">
        <f t="shared" ref="E12:E21" si="0">D13*$H$10*12</f>
        <v>2777.7599999999998</v>
      </c>
      <c r="F13" s="39"/>
    </row>
    <row r="14" spans="1:8" ht="51">
      <c r="A14" s="14" t="s">
        <v>11</v>
      </c>
      <c r="B14" s="11" t="s">
        <v>107</v>
      </c>
      <c r="C14" s="11" t="s">
        <v>12</v>
      </c>
      <c r="D14" s="12">
        <v>0.05</v>
      </c>
      <c r="E14" s="13">
        <f t="shared" si="0"/>
        <v>231.48000000000002</v>
      </c>
      <c r="F14" s="39"/>
    </row>
    <row r="15" spans="1:8" ht="25.5">
      <c r="A15" s="14" t="s">
        <v>13</v>
      </c>
      <c r="B15" s="11" t="s">
        <v>107</v>
      </c>
      <c r="C15" s="11" t="s">
        <v>8</v>
      </c>
      <c r="D15" s="11">
        <v>8.07</v>
      </c>
      <c r="E15" s="13">
        <f t="shared" si="0"/>
        <v>37360.872000000003</v>
      </c>
      <c r="F15" s="39"/>
    </row>
    <row r="16" spans="1:8">
      <c r="A16" s="14" t="s">
        <v>29</v>
      </c>
      <c r="B16" s="11" t="s">
        <v>14</v>
      </c>
      <c r="C16" s="11" t="s">
        <v>8</v>
      </c>
      <c r="D16" s="12">
        <v>2.2200000000000002</v>
      </c>
      <c r="E16" s="13">
        <f t="shared" si="0"/>
        <v>10277.712000000001</v>
      </c>
      <c r="F16" s="39"/>
    </row>
    <row r="17" spans="1:7">
      <c r="A17" s="14" t="s">
        <v>33</v>
      </c>
      <c r="B17" s="11" t="s">
        <v>107</v>
      </c>
      <c r="C17" s="11" t="s">
        <v>8</v>
      </c>
      <c r="D17" s="12">
        <v>0.3</v>
      </c>
      <c r="E17" s="13">
        <f t="shared" si="0"/>
        <v>1388.8799999999999</v>
      </c>
      <c r="F17" s="39"/>
    </row>
    <row r="18" spans="1:7" ht="25.5">
      <c r="A18" s="14" t="s">
        <v>15</v>
      </c>
      <c r="B18" s="11" t="s">
        <v>16</v>
      </c>
      <c r="C18" s="11" t="s">
        <v>8</v>
      </c>
      <c r="D18" s="12">
        <v>0.98</v>
      </c>
      <c r="E18" s="13">
        <f t="shared" si="0"/>
        <v>4537.0079999999998</v>
      </c>
      <c r="F18" s="39"/>
    </row>
    <row r="19" spans="1:7" ht="25.5">
      <c r="A19" s="14" t="s">
        <v>75</v>
      </c>
      <c r="B19" s="11" t="s">
        <v>16</v>
      </c>
      <c r="C19" s="11" t="s">
        <v>8</v>
      </c>
      <c r="D19" s="83">
        <v>1.69</v>
      </c>
      <c r="E19" s="13">
        <f t="shared" si="0"/>
        <v>7824.0239999999994</v>
      </c>
      <c r="F19" s="39"/>
      <c r="G19" s="116"/>
    </row>
    <row r="20" spans="1:7" ht="25.5">
      <c r="A20" s="14" t="s">
        <v>18</v>
      </c>
      <c r="B20" s="11" t="s">
        <v>16</v>
      </c>
      <c r="C20" s="11" t="s">
        <v>8</v>
      </c>
      <c r="D20" s="11">
        <v>0.35</v>
      </c>
      <c r="E20" s="13">
        <f t="shared" si="0"/>
        <v>1620.3600000000001</v>
      </c>
      <c r="F20" s="39"/>
      <c r="G20" s="116"/>
    </row>
    <row r="21" spans="1:7" ht="25.5">
      <c r="A21" s="14" t="s">
        <v>19</v>
      </c>
      <c r="B21" s="11" t="s">
        <v>14</v>
      </c>
      <c r="C21" s="11" t="s">
        <v>8</v>
      </c>
      <c r="D21" s="11">
        <v>1.61</v>
      </c>
      <c r="E21" s="13">
        <f t="shared" si="0"/>
        <v>7453.6560000000009</v>
      </c>
      <c r="F21" s="39"/>
      <c r="G21" s="116"/>
    </row>
    <row r="22" spans="1:7" ht="25.5">
      <c r="A22" s="14" t="s">
        <v>133</v>
      </c>
      <c r="B22" s="22" t="s">
        <v>338</v>
      </c>
      <c r="C22" s="11" t="s">
        <v>124</v>
      </c>
      <c r="D22" s="22"/>
      <c r="E22" s="23">
        <v>3600</v>
      </c>
      <c r="F22" s="39"/>
      <c r="G22" s="116"/>
    </row>
    <row r="23" spans="1:7" ht="19.5" thickBot="1">
      <c r="A23" s="16" t="s">
        <v>32</v>
      </c>
      <c r="B23" s="17"/>
      <c r="C23" s="17"/>
      <c r="D23" s="84"/>
      <c r="E23" s="115">
        <f>SUM(E12:E22)</f>
        <v>79171.752000000008</v>
      </c>
      <c r="F23" s="40"/>
      <c r="G23" s="116"/>
    </row>
    <row r="24" spans="1:7">
      <c r="A24" s="5"/>
      <c r="B24" s="5"/>
      <c r="C24" s="5"/>
      <c r="D24" s="5"/>
      <c r="E24" s="6"/>
      <c r="F24" s="6"/>
    </row>
    <row r="25" spans="1:7" ht="31.5" customHeight="1">
      <c r="A25" s="230" t="s">
        <v>400</v>
      </c>
      <c r="B25" s="230"/>
      <c r="C25" s="230"/>
      <c r="D25" s="230"/>
      <c r="E25" s="230"/>
      <c r="F25" s="106"/>
    </row>
    <row r="26" spans="1:7">
      <c r="A26" s="5"/>
      <c r="B26" s="5"/>
      <c r="C26" s="5"/>
      <c r="D26" s="5"/>
      <c r="E26" s="6"/>
      <c r="F26" s="6"/>
    </row>
    <row r="27" spans="1:7" ht="33" customHeight="1">
      <c r="A27" s="230" t="s">
        <v>399</v>
      </c>
      <c r="B27" s="230"/>
      <c r="C27" s="230"/>
      <c r="D27" s="230"/>
      <c r="E27" s="230"/>
      <c r="F27" s="106"/>
    </row>
    <row r="28" spans="1:7">
      <c r="A28" s="5"/>
      <c r="B28" s="5"/>
      <c r="C28" s="5"/>
      <c r="D28" s="5"/>
      <c r="E28" s="6"/>
      <c r="F28" s="6"/>
    </row>
    <row r="29" spans="1:7" ht="29.25" customHeight="1">
      <c r="A29" s="230" t="s">
        <v>99</v>
      </c>
      <c r="B29" s="230"/>
      <c r="C29" s="230"/>
      <c r="D29" s="230"/>
      <c r="E29" s="230"/>
      <c r="F29" s="107"/>
    </row>
    <row r="30" spans="1:7">
      <c r="A30" s="136"/>
      <c r="B30" s="136"/>
      <c r="C30" s="136"/>
      <c r="D30" s="136"/>
      <c r="E30" s="136"/>
      <c r="F30" s="6"/>
    </row>
    <row r="31" spans="1:7" ht="28.5" customHeight="1">
      <c r="A31" s="230" t="s">
        <v>21</v>
      </c>
      <c r="B31" s="230"/>
      <c r="C31" s="230"/>
      <c r="D31" s="230"/>
      <c r="E31" s="230"/>
      <c r="F31" s="106"/>
    </row>
    <row r="32" spans="1:7">
      <c r="A32" s="5"/>
      <c r="B32" s="5"/>
      <c r="C32" s="5"/>
      <c r="D32" s="5"/>
      <c r="E32" s="6"/>
      <c r="F32" s="6"/>
    </row>
    <row r="33" spans="1:6">
      <c r="A33" s="5"/>
      <c r="B33" s="5"/>
      <c r="C33" s="5"/>
      <c r="D33" s="5"/>
      <c r="E33" s="6"/>
      <c r="F33" s="6"/>
    </row>
    <row r="34" spans="1:6">
      <c r="A34" s="236" t="s">
        <v>22</v>
      </c>
      <c r="B34" s="236"/>
      <c r="C34" s="236"/>
      <c r="D34" s="236"/>
      <c r="E34" s="236"/>
      <c r="F34" s="108"/>
    </row>
    <row r="35" spans="1:6">
      <c r="A35" s="5"/>
      <c r="B35" s="5"/>
      <c r="C35" s="5"/>
      <c r="D35" s="5"/>
      <c r="E35" s="6"/>
      <c r="F35" s="6"/>
    </row>
    <row r="36" spans="1:6">
      <c r="A36" s="5" t="s">
        <v>23</v>
      </c>
      <c r="B36" s="5" t="s">
        <v>178</v>
      </c>
      <c r="C36" s="5"/>
      <c r="D36" s="5"/>
      <c r="E36" s="6" t="s">
        <v>25</v>
      </c>
      <c r="F36" s="6"/>
    </row>
    <row r="37" spans="1:6">
      <c r="A37" s="5"/>
      <c r="B37" s="235" t="s">
        <v>179</v>
      </c>
      <c r="C37" s="235"/>
      <c r="D37" s="235"/>
      <c r="E37" s="6" t="s">
        <v>27</v>
      </c>
      <c r="F37" s="6"/>
    </row>
    <row r="38" spans="1:6">
      <c r="A38" s="5"/>
      <c r="B38" s="5"/>
      <c r="C38" s="5"/>
      <c r="D38" s="5"/>
      <c r="E38" s="6"/>
      <c r="F38" s="6"/>
    </row>
    <row r="39" spans="1:6">
      <c r="A39" s="5"/>
      <c r="B39" s="5"/>
      <c r="C39" s="5"/>
      <c r="D39" s="5"/>
      <c r="E39" s="6"/>
      <c r="F39" s="6"/>
    </row>
    <row r="40" spans="1:6">
      <c r="A40" s="5" t="s">
        <v>28</v>
      </c>
      <c r="B40" s="5" t="s">
        <v>24</v>
      </c>
      <c r="C40" s="5"/>
      <c r="D40" s="5"/>
      <c r="E40" s="6" t="s">
        <v>25</v>
      </c>
      <c r="F40" s="6"/>
    </row>
    <row r="41" spans="1:6">
      <c r="A41" s="5"/>
      <c r="B41" s="234" t="s">
        <v>26</v>
      </c>
      <c r="C41" s="234"/>
      <c r="D41" s="234"/>
      <c r="E41" s="6" t="s">
        <v>27</v>
      </c>
      <c r="F41" s="6"/>
    </row>
    <row r="42" spans="1:6">
      <c r="A42" s="5"/>
      <c r="B42" s="5"/>
      <c r="C42" s="5"/>
      <c r="D42" s="5"/>
      <c r="E42" s="6"/>
      <c r="F42" s="6"/>
    </row>
    <row r="66" spans="1:1">
      <c r="A66" t="s">
        <v>105</v>
      </c>
    </row>
  </sheetData>
  <mergeCells count="12">
    <mergeCell ref="B41:D41"/>
    <mergeCell ref="A1:E1"/>
    <mergeCell ref="A2:E2"/>
    <mergeCell ref="D4:E4"/>
    <mergeCell ref="A7:E7"/>
    <mergeCell ref="A9:E9"/>
    <mergeCell ref="A25:E25"/>
    <mergeCell ref="A27:E27"/>
    <mergeCell ref="A29:E29"/>
    <mergeCell ref="A31:E31"/>
    <mergeCell ref="A34:E34"/>
    <mergeCell ref="B37:D37"/>
  </mergeCells>
  <pageMargins left="0.24" right="0.21" top="0.4" bottom="0.32" header="0.3" footer="0.24"/>
  <pageSetup paperSize="9" orientation="portrait" r:id="rId1"/>
</worksheet>
</file>

<file path=xl/worksheets/sheet62.xml><?xml version="1.0" encoding="utf-8"?>
<worksheet xmlns="http://schemas.openxmlformats.org/spreadsheetml/2006/main" xmlns:r="http://schemas.openxmlformats.org/officeDocument/2006/relationships">
  <dimension ref="A1:H77"/>
  <sheetViews>
    <sheetView workbookViewId="0">
      <selection activeCell="A36" sqref="A36"/>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76"/>
    </row>
    <row r="2" spans="1:8" ht="36" customHeight="1">
      <c r="A2" s="232" t="s">
        <v>1</v>
      </c>
      <c r="B2" s="232"/>
      <c r="C2" s="232"/>
      <c r="D2" s="232"/>
      <c r="E2" s="232"/>
      <c r="F2" s="177"/>
    </row>
    <row r="3" spans="1:8">
      <c r="A3" s="1"/>
      <c r="B3" s="1"/>
      <c r="C3" s="1"/>
      <c r="D3" s="1"/>
      <c r="E3" s="2"/>
      <c r="F3" s="2"/>
    </row>
    <row r="4" spans="1:8" ht="15" customHeight="1">
      <c r="A4" s="179" t="s">
        <v>2</v>
      </c>
      <c r="B4" s="1"/>
      <c r="C4" s="1"/>
      <c r="D4" s="233" t="s">
        <v>220</v>
      </c>
      <c r="E4" s="233"/>
      <c r="F4" s="178"/>
    </row>
    <row r="5" spans="1:8">
      <c r="A5" s="1"/>
      <c r="B5" s="1"/>
      <c r="C5" s="1"/>
      <c r="D5" s="1"/>
      <c r="E5" s="2"/>
      <c r="F5" s="2"/>
    </row>
    <row r="6" spans="1:8">
      <c r="A6" s="1"/>
      <c r="B6" s="1"/>
      <c r="C6" s="1"/>
      <c r="D6" s="1"/>
      <c r="E6" s="2"/>
      <c r="F6" s="2"/>
    </row>
    <row r="7" spans="1:8" ht="93.75" customHeight="1">
      <c r="A7" s="230" t="s">
        <v>196</v>
      </c>
      <c r="B7" s="230"/>
      <c r="C7" s="230"/>
      <c r="D7" s="230"/>
      <c r="E7" s="230"/>
      <c r="F7" s="179"/>
    </row>
    <row r="8" spans="1:8">
      <c r="A8" s="3"/>
      <c r="B8" s="3"/>
      <c r="C8" s="3"/>
      <c r="D8" s="3"/>
      <c r="E8" s="4"/>
      <c r="F8" s="4"/>
    </row>
    <row r="9" spans="1:8" ht="45.75" customHeight="1">
      <c r="A9" s="230" t="s">
        <v>121</v>
      </c>
      <c r="B9" s="230"/>
      <c r="C9" s="230"/>
      <c r="D9" s="230"/>
      <c r="E9" s="230"/>
      <c r="F9" s="179"/>
    </row>
    <row r="10" spans="1:8" ht="15.75" thickBot="1">
      <c r="A10" s="5"/>
      <c r="B10" s="5"/>
      <c r="C10" s="5"/>
      <c r="D10" s="5"/>
      <c r="E10" s="6"/>
      <c r="F10" s="6"/>
      <c r="H10">
        <v>1262.2</v>
      </c>
    </row>
    <row r="11" spans="1:8" ht="82.5" customHeight="1">
      <c r="A11" s="7" t="s">
        <v>3</v>
      </c>
      <c r="B11" s="8" t="s">
        <v>4</v>
      </c>
      <c r="C11" s="8" t="s">
        <v>5</v>
      </c>
      <c r="D11" s="9" t="s">
        <v>6</v>
      </c>
      <c r="E11" s="10" t="s">
        <v>7</v>
      </c>
      <c r="F11" s="38"/>
    </row>
    <row r="12" spans="1:8" ht="48">
      <c r="A12" s="174" t="s">
        <v>113</v>
      </c>
      <c r="B12" s="12" t="s">
        <v>114</v>
      </c>
      <c r="C12" s="11" t="s">
        <v>8</v>
      </c>
      <c r="D12" s="15">
        <v>0.6</v>
      </c>
      <c r="E12" s="175">
        <f>D12*12*$H$10</f>
        <v>9087.84</v>
      </c>
      <c r="F12" s="38"/>
    </row>
    <row r="13" spans="1:8" ht="60">
      <c r="A13" s="174" t="s">
        <v>115</v>
      </c>
      <c r="B13" s="202" t="s">
        <v>114</v>
      </c>
      <c r="C13" s="11" t="s">
        <v>8</v>
      </c>
      <c r="D13" s="15">
        <v>0.93</v>
      </c>
      <c r="E13" s="175">
        <f t="shared" ref="E13:E21" si="0">D13*12*$H$10</f>
        <v>14086.152</v>
      </c>
      <c r="F13" s="38"/>
    </row>
    <row r="14" spans="1:8" ht="51">
      <c r="A14" s="14" t="s">
        <v>34</v>
      </c>
      <c r="B14" s="11" t="s">
        <v>14</v>
      </c>
      <c r="C14" s="11" t="s">
        <v>8</v>
      </c>
      <c r="D14" s="12">
        <v>0.84</v>
      </c>
      <c r="E14" s="175">
        <f t="shared" si="0"/>
        <v>12722.976000000001</v>
      </c>
      <c r="F14" s="39"/>
    </row>
    <row r="15" spans="1:8" ht="25.5">
      <c r="A15" s="14" t="s">
        <v>13</v>
      </c>
      <c r="B15" s="11" t="s">
        <v>107</v>
      </c>
      <c r="C15" s="11" t="s">
        <v>8</v>
      </c>
      <c r="D15" s="11">
        <v>3.58</v>
      </c>
      <c r="E15" s="175">
        <f t="shared" si="0"/>
        <v>54224.112000000001</v>
      </c>
      <c r="F15" s="39"/>
    </row>
    <row r="16" spans="1:8">
      <c r="A16" s="14" t="s">
        <v>29</v>
      </c>
      <c r="B16" s="11" t="s">
        <v>107</v>
      </c>
      <c r="C16" s="11" t="s">
        <v>8</v>
      </c>
      <c r="D16" s="12">
        <v>2.98</v>
      </c>
      <c r="E16" s="175">
        <f t="shared" si="0"/>
        <v>45136.271999999997</v>
      </c>
      <c r="F16" s="39"/>
    </row>
    <row r="17" spans="1:7">
      <c r="A17" s="14" t="s">
        <v>33</v>
      </c>
      <c r="B17" s="11" t="s">
        <v>107</v>
      </c>
      <c r="C17" s="11" t="s">
        <v>8</v>
      </c>
      <c r="D17" s="12">
        <v>0.15</v>
      </c>
      <c r="E17" s="175">
        <f t="shared" si="0"/>
        <v>2271.96</v>
      </c>
      <c r="F17" s="39"/>
    </row>
    <row r="18" spans="1:7" ht="25.5">
      <c r="A18" s="14" t="s">
        <v>15</v>
      </c>
      <c r="B18" s="11" t="s">
        <v>16</v>
      </c>
      <c r="C18" s="11" t="s">
        <v>8</v>
      </c>
      <c r="D18" s="12">
        <v>0.89</v>
      </c>
      <c r="E18" s="175">
        <f t="shared" si="0"/>
        <v>13480.296</v>
      </c>
      <c r="F18" s="39"/>
    </row>
    <row r="19" spans="1:7" ht="25.5">
      <c r="A19" s="14" t="s">
        <v>82</v>
      </c>
      <c r="B19" s="11" t="s">
        <v>16</v>
      </c>
      <c r="C19" s="11" t="s">
        <v>8</v>
      </c>
      <c r="D19" s="83">
        <v>0.5</v>
      </c>
      <c r="E19" s="175">
        <f t="shared" si="0"/>
        <v>7573.2000000000007</v>
      </c>
      <c r="F19" s="39"/>
    </row>
    <row r="20" spans="1:7" ht="25.5">
      <c r="A20" s="14" t="s">
        <v>18</v>
      </c>
      <c r="B20" s="11" t="s">
        <v>16</v>
      </c>
      <c r="C20" s="11" t="s">
        <v>8</v>
      </c>
      <c r="D20" s="11">
        <v>0.32</v>
      </c>
      <c r="E20" s="175">
        <f t="shared" si="0"/>
        <v>4846.848</v>
      </c>
      <c r="F20" s="39"/>
      <c r="G20" s="116"/>
    </row>
    <row r="21" spans="1:7" ht="25.5">
      <c r="A21" s="14" t="s">
        <v>19</v>
      </c>
      <c r="B21" s="11" t="s">
        <v>14</v>
      </c>
      <c r="C21" s="11" t="s">
        <v>8</v>
      </c>
      <c r="D21" s="11">
        <v>1.97</v>
      </c>
      <c r="E21" s="175">
        <f t="shared" si="0"/>
        <v>29838.408000000003</v>
      </c>
      <c r="F21" s="39"/>
      <c r="G21" s="116"/>
    </row>
    <row r="22" spans="1:7">
      <c r="A22" s="21" t="s">
        <v>208</v>
      </c>
      <c r="B22" s="22" t="s">
        <v>405</v>
      </c>
      <c r="C22" s="11" t="s">
        <v>124</v>
      </c>
      <c r="D22" s="227">
        <f>E22/12/H10</f>
        <v>8.2197749960386618E-2</v>
      </c>
      <c r="E22" s="184">
        <v>1245</v>
      </c>
      <c r="F22" s="39"/>
      <c r="G22" s="116"/>
    </row>
    <row r="23" spans="1:7">
      <c r="A23" s="21" t="s">
        <v>206</v>
      </c>
      <c r="B23" s="22" t="s">
        <v>401</v>
      </c>
      <c r="C23" s="11" t="s">
        <v>124</v>
      </c>
      <c r="D23" s="227">
        <f>E23/12/H10</f>
        <v>0.23966090952305497</v>
      </c>
      <c r="E23" s="184">
        <v>3630</v>
      </c>
      <c r="F23" s="39"/>
      <c r="G23" s="116"/>
    </row>
    <row r="24" spans="1:7">
      <c r="A24" s="21" t="s">
        <v>206</v>
      </c>
      <c r="B24" s="22" t="s">
        <v>402</v>
      </c>
      <c r="C24" s="11" t="s">
        <v>124</v>
      </c>
      <c r="D24" s="227">
        <f>E24/12/H10</f>
        <v>0.12240532403739501</v>
      </c>
      <c r="E24" s="184">
        <v>1854</v>
      </c>
      <c r="F24" s="39"/>
      <c r="G24" s="116"/>
    </row>
    <row r="25" spans="1:7">
      <c r="A25" s="21" t="s">
        <v>206</v>
      </c>
      <c r="B25" s="22" t="s">
        <v>338</v>
      </c>
      <c r="C25" s="11" t="s">
        <v>124</v>
      </c>
      <c r="D25" s="227">
        <f>E25/12/H10</f>
        <v>0.21549675170337504</v>
      </c>
      <c r="E25" s="184">
        <v>3264</v>
      </c>
      <c r="F25" s="39"/>
      <c r="G25" s="116"/>
    </row>
    <row r="26" spans="1:7" ht="16.5" customHeight="1">
      <c r="A26" s="21" t="s">
        <v>206</v>
      </c>
      <c r="B26" s="22" t="s">
        <v>345</v>
      </c>
      <c r="C26" s="11" t="s">
        <v>124</v>
      </c>
      <c r="D26" s="227">
        <f>E26/12/H10</f>
        <v>0.46862620820789097</v>
      </c>
      <c r="E26" s="23">
        <v>7098</v>
      </c>
      <c r="F26" s="39"/>
    </row>
    <row r="27" spans="1:7" ht="16.5" customHeight="1">
      <c r="A27" s="239" t="s">
        <v>213</v>
      </c>
      <c r="B27" s="22" t="s">
        <v>403</v>
      </c>
      <c r="C27" s="11" t="s">
        <v>124</v>
      </c>
      <c r="D27" s="227">
        <f>E27/12/H10</f>
        <v>5.3478054191094915E-2</v>
      </c>
      <c r="E27" s="23">
        <v>810</v>
      </c>
      <c r="F27" s="39"/>
    </row>
    <row r="28" spans="1:7" ht="16.5" customHeight="1">
      <c r="A28" s="239" t="s">
        <v>206</v>
      </c>
      <c r="B28" s="22" t="s">
        <v>404</v>
      </c>
      <c r="C28" s="11" t="s">
        <v>124</v>
      </c>
      <c r="D28" s="227">
        <f>E28/12/H10</f>
        <v>1.610679765488829</v>
      </c>
      <c r="E28" s="23">
        <v>24396</v>
      </c>
      <c r="F28" s="39"/>
    </row>
    <row r="29" spans="1:7" ht="16.5" customHeight="1">
      <c r="A29" s="239" t="s">
        <v>208</v>
      </c>
      <c r="B29" s="22" t="s">
        <v>380</v>
      </c>
      <c r="C29" s="11" t="s">
        <v>124</v>
      </c>
      <c r="D29" s="227">
        <f>E29/12/H10</f>
        <v>6.4701843342312368E-2</v>
      </c>
      <c r="E29" s="23">
        <v>980</v>
      </c>
      <c r="F29" s="39"/>
    </row>
    <row r="30" spans="1:7">
      <c r="A30" s="203" t="s">
        <v>208</v>
      </c>
      <c r="B30" s="11" t="s">
        <v>380</v>
      </c>
      <c r="C30" s="11" t="s">
        <v>124</v>
      </c>
      <c r="D30" s="227">
        <f>E30/12/H10</f>
        <v>6.4767865631437174E-2</v>
      </c>
      <c r="E30" s="23">
        <v>981</v>
      </c>
      <c r="F30" s="39"/>
    </row>
    <row r="31" spans="1:7" ht="19.5" thickBot="1">
      <c r="A31" s="16" t="s">
        <v>32</v>
      </c>
      <c r="B31" s="17"/>
      <c r="C31" s="17"/>
      <c r="D31" s="84"/>
      <c r="E31" s="115">
        <f>SUM(E12:E30)</f>
        <v>237526.06400000001</v>
      </c>
      <c r="F31" s="40"/>
      <c r="G31" s="116"/>
    </row>
    <row r="32" spans="1:7">
      <c r="A32" s="5"/>
      <c r="B32" s="5"/>
      <c r="C32" s="5"/>
      <c r="D32" s="5"/>
      <c r="E32" s="6"/>
      <c r="F32" s="6"/>
    </row>
    <row r="33" spans="1:6" ht="36.75" customHeight="1">
      <c r="A33" s="230" t="s">
        <v>406</v>
      </c>
      <c r="B33" s="230"/>
      <c r="C33" s="230"/>
      <c r="D33" s="230"/>
      <c r="E33" s="230"/>
      <c r="F33" s="179"/>
    </row>
    <row r="34" spans="1:6">
      <c r="A34" s="5"/>
      <c r="B34" s="5"/>
      <c r="C34" s="5"/>
      <c r="D34" s="5"/>
      <c r="E34" s="6"/>
      <c r="F34" s="6"/>
    </row>
    <row r="35" spans="1:6" ht="46.5" customHeight="1">
      <c r="A35" s="230" t="s">
        <v>407</v>
      </c>
      <c r="B35" s="230"/>
      <c r="C35" s="230"/>
      <c r="D35" s="230"/>
      <c r="E35" s="230"/>
      <c r="F35" s="179"/>
    </row>
    <row r="36" spans="1:6">
      <c r="A36" s="5"/>
      <c r="B36" s="5"/>
      <c r="C36" s="5"/>
      <c r="D36" s="5"/>
      <c r="E36" s="6"/>
      <c r="F36" s="6"/>
    </row>
    <row r="37" spans="1:6" ht="30" customHeight="1">
      <c r="A37" s="230" t="s">
        <v>99</v>
      </c>
      <c r="B37" s="230"/>
      <c r="C37" s="230"/>
      <c r="D37" s="230"/>
      <c r="E37" s="230"/>
      <c r="F37" s="180"/>
    </row>
    <row r="38" spans="1:6">
      <c r="A38" s="179"/>
      <c r="B38" s="179"/>
      <c r="C38" s="179"/>
      <c r="D38" s="179"/>
      <c r="E38" s="179"/>
      <c r="F38" s="6"/>
    </row>
    <row r="39" spans="1:6" ht="28.5" customHeight="1">
      <c r="A39" s="230" t="s">
        <v>21</v>
      </c>
      <c r="B39" s="230"/>
      <c r="C39" s="230"/>
      <c r="D39" s="230"/>
      <c r="E39" s="230"/>
      <c r="F39" s="179"/>
    </row>
    <row r="40" spans="1:6">
      <c r="A40" s="5"/>
      <c r="B40" s="5"/>
      <c r="C40" s="5"/>
      <c r="D40" s="5"/>
      <c r="E40" s="6"/>
      <c r="F40" s="6"/>
    </row>
    <row r="41" spans="1:6">
      <c r="A41" s="5"/>
      <c r="B41" s="5"/>
      <c r="C41" s="5"/>
      <c r="D41" s="5"/>
      <c r="E41" s="6"/>
      <c r="F41" s="6"/>
    </row>
    <row r="42" spans="1:6">
      <c r="A42" s="236" t="s">
        <v>22</v>
      </c>
      <c r="B42" s="236"/>
      <c r="C42" s="236"/>
      <c r="D42" s="236"/>
      <c r="E42" s="236"/>
      <c r="F42" s="181"/>
    </row>
    <row r="43" spans="1:6">
      <c r="A43" s="5"/>
      <c r="B43" s="5"/>
      <c r="C43" s="5"/>
      <c r="D43" s="5"/>
      <c r="E43" s="6"/>
      <c r="F43" s="6"/>
    </row>
    <row r="44" spans="1:6">
      <c r="A44" s="5" t="s">
        <v>23</v>
      </c>
      <c r="B44" s="5" t="s">
        <v>178</v>
      </c>
      <c r="C44" s="5"/>
      <c r="D44" s="5"/>
      <c r="E44" s="6" t="s">
        <v>25</v>
      </c>
      <c r="F44" s="6"/>
    </row>
    <row r="45" spans="1:6">
      <c r="A45" s="5"/>
      <c r="B45" s="235" t="s">
        <v>179</v>
      </c>
      <c r="C45" s="235"/>
      <c r="D45" s="235"/>
      <c r="E45" s="6" t="s">
        <v>27</v>
      </c>
      <c r="F45" s="6"/>
    </row>
    <row r="46" spans="1:6">
      <c r="A46" s="5"/>
      <c r="B46" s="5"/>
      <c r="C46" s="5"/>
      <c r="D46" s="5"/>
      <c r="E46" s="6"/>
      <c r="F46" s="6"/>
    </row>
    <row r="47" spans="1:6">
      <c r="A47" s="5"/>
      <c r="B47" s="5"/>
      <c r="C47" s="5"/>
      <c r="D47" s="5"/>
      <c r="E47" s="6"/>
      <c r="F47" s="6"/>
    </row>
    <row r="48" spans="1:6">
      <c r="A48" s="5" t="s">
        <v>28</v>
      </c>
      <c r="B48" s="5" t="s">
        <v>24</v>
      </c>
      <c r="C48" s="5"/>
      <c r="D48" s="5"/>
      <c r="E48" s="6" t="s">
        <v>25</v>
      </c>
      <c r="F48" s="6"/>
    </row>
    <row r="49" spans="1:6">
      <c r="A49" s="5"/>
      <c r="B49" s="234" t="s">
        <v>26</v>
      </c>
      <c r="C49" s="234"/>
      <c r="D49" s="234"/>
      <c r="E49" s="6" t="s">
        <v>27</v>
      </c>
      <c r="F49" s="6"/>
    </row>
    <row r="50" spans="1:6">
      <c r="A50" s="5"/>
      <c r="B50" s="5"/>
      <c r="C50" s="5"/>
      <c r="D50" s="5"/>
      <c r="E50" s="6"/>
      <c r="F50" s="6"/>
    </row>
    <row r="77" spans="1:1">
      <c r="A77" t="s">
        <v>105</v>
      </c>
    </row>
  </sheetData>
  <mergeCells count="12">
    <mergeCell ref="B49:D49"/>
    <mergeCell ref="A1:E1"/>
    <mergeCell ref="A2:E2"/>
    <mergeCell ref="D4:E4"/>
    <mergeCell ref="A7:E7"/>
    <mergeCell ref="A9:E9"/>
    <mergeCell ref="A33:E33"/>
    <mergeCell ref="A35:E35"/>
    <mergeCell ref="A37:E37"/>
    <mergeCell ref="A39:E39"/>
    <mergeCell ref="A42:E42"/>
    <mergeCell ref="B45:D45"/>
  </mergeCells>
  <pageMargins left="0.24" right="0.21" top="0.4" bottom="0.32" header="0.3" footer="0.24"/>
  <pageSetup paperSize="9" orientation="portrait" r:id="rId1"/>
</worksheet>
</file>

<file path=xl/worksheets/sheet63.xml><?xml version="1.0" encoding="utf-8"?>
<worksheet xmlns="http://schemas.openxmlformats.org/spreadsheetml/2006/main" xmlns:r="http://schemas.openxmlformats.org/officeDocument/2006/relationships">
  <dimension ref="A1:H75"/>
  <sheetViews>
    <sheetView topLeftCell="A16" workbookViewId="0">
      <selection activeCell="I29" sqref="I29"/>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0.85546875" style="20" customWidth="1"/>
    <col min="8" max="8" width="9.140625" customWidth="1"/>
  </cols>
  <sheetData>
    <row r="1" spans="1:8" ht="15.75">
      <c r="A1" s="231" t="s">
        <v>0</v>
      </c>
      <c r="B1" s="231"/>
      <c r="C1" s="231"/>
      <c r="D1" s="231"/>
      <c r="E1" s="231"/>
      <c r="F1" s="176"/>
    </row>
    <row r="2" spans="1:8" ht="36" customHeight="1">
      <c r="A2" s="232" t="s">
        <v>1</v>
      </c>
      <c r="B2" s="232"/>
      <c r="C2" s="232"/>
      <c r="D2" s="232"/>
      <c r="E2" s="232"/>
      <c r="F2" s="177"/>
    </row>
    <row r="3" spans="1:8">
      <c r="A3" s="1"/>
      <c r="B3" s="1"/>
      <c r="C3" s="1"/>
      <c r="D3" s="1"/>
      <c r="E3" s="2"/>
      <c r="F3" s="2"/>
    </row>
    <row r="4" spans="1:8" ht="15" customHeight="1">
      <c r="A4" s="179" t="s">
        <v>2</v>
      </c>
      <c r="B4" s="1"/>
      <c r="C4" s="1"/>
      <c r="D4" s="233" t="s">
        <v>220</v>
      </c>
      <c r="E4" s="233"/>
      <c r="F4" s="178"/>
    </row>
    <row r="5" spans="1:8">
      <c r="A5" s="1"/>
      <c r="B5" s="1"/>
      <c r="C5" s="1"/>
      <c r="D5" s="1"/>
      <c r="E5" s="216"/>
      <c r="F5" s="216"/>
    </row>
    <row r="6" spans="1:8">
      <c r="A6" s="1"/>
      <c r="B6" s="1"/>
      <c r="C6" s="1"/>
      <c r="D6" s="1"/>
      <c r="E6" s="2"/>
      <c r="F6" s="2"/>
    </row>
    <row r="7" spans="1:8" ht="87.75" customHeight="1">
      <c r="A7" s="230" t="s">
        <v>197</v>
      </c>
      <c r="B7" s="230"/>
      <c r="C7" s="230"/>
      <c r="D7" s="230"/>
      <c r="E7" s="230"/>
      <c r="F7" s="179"/>
    </row>
    <row r="8" spans="1:8">
      <c r="A8" s="3"/>
      <c r="B8" s="3"/>
      <c r="C8" s="3"/>
      <c r="D8" s="3"/>
      <c r="E8" s="4"/>
      <c r="F8" s="4"/>
    </row>
    <row r="9" spans="1:8" ht="45.75" customHeight="1">
      <c r="A9" s="230" t="s">
        <v>122</v>
      </c>
      <c r="B9" s="230"/>
      <c r="C9" s="230"/>
      <c r="D9" s="230"/>
      <c r="E9" s="230"/>
      <c r="F9" s="179"/>
    </row>
    <row r="10" spans="1:8" ht="15.75" thickBot="1">
      <c r="A10" s="5"/>
      <c r="B10" s="5"/>
      <c r="C10" s="5"/>
      <c r="D10" s="5"/>
      <c r="E10" s="6"/>
      <c r="F10" s="6"/>
      <c r="H10">
        <v>1050.5999999999999</v>
      </c>
    </row>
    <row r="11" spans="1:8" ht="82.5" customHeight="1">
      <c r="A11" s="7" t="s">
        <v>3</v>
      </c>
      <c r="B11" s="8" t="s">
        <v>4</v>
      </c>
      <c r="C11" s="8" t="s">
        <v>5</v>
      </c>
      <c r="D11" s="9" t="s">
        <v>6</v>
      </c>
      <c r="E11" s="10" t="s">
        <v>7</v>
      </c>
      <c r="F11" s="38"/>
    </row>
    <row r="12" spans="1:8" ht="48">
      <c r="A12" s="174" t="s">
        <v>113</v>
      </c>
      <c r="B12" s="12" t="s">
        <v>114</v>
      </c>
      <c r="C12" s="11" t="s">
        <v>8</v>
      </c>
      <c r="D12" s="15">
        <v>0.8</v>
      </c>
      <c r="E12" s="13">
        <f t="shared" ref="E12:E21" si="0">D12*$H$10*12</f>
        <v>10085.76</v>
      </c>
      <c r="F12" s="38"/>
    </row>
    <row r="13" spans="1:8" ht="48">
      <c r="A13" s="174" t="s">
        <v>128</v>
      </c>
      <c r="B13" s="202" t="s">
        <v>114</v>
      </c>
      <c r="C13" s="11" t="s">
        <v>8</v>
      </c>
      <c r="D13" s="15">
        <v>0.93</v>
      </c>
      <c r="E13" s="13">
        <f t="shared" si="0"/>
        <v>11724.696</v>
      </c>
      <c r="F13" s="38"/>
    </row>
    <row r="14" spans="1:8" ht="38.25">
      <c r="A14" s="14" t="s">
        <v>119</v>
      </c>
      <c r="B14" s="11" t="s">
        <v>14</v>
      </c>
      <c r="C14" s="11" t="s">
        <v>8</v>
      </c>
      <c r="D14" s="12">
        <v>1.04</v>
      </c>
      <c r="E14" s="13">
        <f t="shared" si="0"/>
        <v>13111.488000000001</v>
      </c>
      <c r="F14" s="39"/>
    </row>
    <row r="15" spans="1:8" ht="25.5">
      <c r="A15" s="14" t="s">
        <v>13</v>
      </c>
      <c r="B15" s="11" t="s">
        <v>107</v>
      </c>
      <c r="C15" s="11" t="s">
        <v>8</v>
      </c>
      <c r="D15" s="11">
        <v>3.42</v>
      </c>
      <c r="E15" s="13">
        <f t="shared" si="0"/>
        <v>43116.623999999996</v>
      </c>
      <c r="F15" s="39"/>
    </row>
    <row r="16" spans="1:8">
      <c r="A16" s="14" t="s">
        <v>29</v>
      </c>
      <c r="B16" s="11" t="s">
        <v>107</v>
      </c>
      <c r="C16" s="11" t="s">
        <v>8</v>
      </c>
      <c r="D16" s="12">
        <v>2.98</v>
      </c>
      <c r="E16" s="13">
        <f t="shared" si="0"/>
        <v>37569.455999999991</v>
      </c>
      <c r="F16" s="39"/>
    </row>
    <row r="17" spans="1:7">
      <c r="A17" s="14" t="s">
        <v>33</v>
      </c>
      <c r="B17" s="11" t="s">
        <v>107</v>
      </c>
      <c r="C17" s="11" t="s">
        <v>8</v>
      </c>
      <c r="D17" s="12">
        <v>0.21</v>
      </c>
      <c r="E17" s="13">
        <f t="shared" si="0"/>
        <v>2647.5119999999997</v>
      </c>
      <c r="F17" s="39"/>
    </row>
    <row r="18" spans="1:7" ht="25.5">
      <c r="A18" s="14" t="s">
        <v>15</v>
      </c>
      <c r="B18" s="11" t="s">
        <v>16</v>
      </c>
      <c r="C18" s="11" t="s">
        <v>8</v>
      </c>
      <c r="D18" s="12">
        <v>0.98</v>
      </c>
      <c r="E18" s="13">
        <f t="shared" si="0"/>
        <v>12355.056</v>
      </c>
      <c r="F18" s="39"/>
    </row>
    <row r="19" spans="1:7" ht="25.5">
      <c r="A19" s="14" t="s">
        <v>82</v>
      </c>
      <c r="B19" s="11" t="s">
        <v>16</v>
      </c>
      <c r="C19" s="11" t="s">
        <v>8</v>
      </c>
      <c r="D19" s="83">
        <v>0.61</v>
      </c>
      <c r="E19" s="13">
        <f t="shared" si="0"/>
        <v>7690.3919999999998</v>
      </c>
      <c r="F19" s="39"/>
    </row>
    <row r="20" spans="1:7" ht="25.5">
      <c r="A20" s="14" t="s">
        <v>18</v>
      </c>
      <c r="B20" s="11" t="s">
        <v>16</v>
      </c>
      <c r="C20" s="11" t="s">
        <v>8</v>
      </c>
      <c r="D20" s="11">
        <v>0.35</v>
      </c>
      <c r="E20" s="13">
        <f t="shared" si="0"/>
        <v>4412.5199999999986</v>
      </c>
      <c r="F20" s="39"/>
    </row>
    <row r="21" spans="1:7" ht="25.5">
      <c r="A21" s="14" t="s">
        <v>19</v>
      </c>
      <c r="B21" s="11" t="s">
        <v>14</v>
      </c>
      <c r="C21" s="11" t="s">
        <v>8</v>
      </c>
      <c r="D21" s="11">
        <v>0.48</v>
      </c>
      <c r="E21" s="13">
        <f t="shared" si="0"/>
        <v>6051.4559999999992</v>
      </c>
      <c r="F21" s="39"/>
      <c r="G21" s="116"/>
    </row>
    <row r="22" spans="1:7">
      <c r="A22" s="21" t="s">
        <v>206</v>
      </c>
      <c r="B22" s="22" t="s">
        <v>368</v>
      </c>
      <c r="C22" s="11" t="s">
        <v>124</v>
      </c>
      <c r="D22" s="22"/>
      <c r="E22" s="23">
        <v>4360</v>
      </c>
      <c r="F22" s="39"/>
    </row>
    <row r="23" spans="1:7">
      <c r="A23" s="21" t="s">
        <v>206</v>
      </c>
      <c r="B23" s="22" t="s">
        <v>405</v>
      </c>
      <c r="C23" s="11" t="s">
        <v>124</v>
      </c>
      <c r="D23" s="22"/>
      <c r="E23" s="23">
        <v>21701</v>
      </c>
      <c r="F23" s="39"/>
    </row>
    <row r="24" spans="1:7">
      <c r="A24" s="21" t="s">
        <v>206</v>
      </c>
      <c r="B24" s="22" t="s">
        <v>401</v>
      </c>
      <c r="C24" s="11" t="s">
        <v>124</v>
      </c>
      <c r="D24" s="22"/>
      <c r="E24" s="23">
        <v>6000</v>
      </c>
      <c r="F24" s="39"/>
    </row>
    <row r="25" spans="1:7">
      <c r="A25" s="21" t="s">
        <v>408</v>
      </c>
      <c r="B25" s="22" t="s">
        <v>338</v>
      </c>
      <c r="C25" s="11" t="s">
        <v>124</v>
      </c>
      <c r="D25" s="22"/>
      <c r="E25" s="23">
        <v>1848</v>
      </c>
      <c r="F25" s="39"/>
    </row>
    <row r="26" spans="1:7">
      <c r="A26" s="21" t="s">
        <v>310</v>
      </c>
      <c r="B26" s="22" t="s">
        <v>380</v>
      </c>
      <c r="C26" s="11" t="s">
        <v>124</v>
      </c>
      <c r="D26" s="22"/>
      <c r="E26" s="23">
        <v>981</v>
      </c>
      <c r="F26" s="39"/>
    </row>
    <row r="27" spans="1:7">
      <c r="A27" s="21" t="s">
        <v>310</v>
      </c>
      <c r="B27" s="22" t="s">
        <v>380</v>
      </c>
      <c r="C27" s="11" t="s">
        <v>124</v>
      </c>
      <c r="D27" s="22"/>
      <c r="E27" s="23">
        <v>980</v>
      </c>
      <c r="F27" s="39"/>
    </row>
    <row r="28" spans="1:7">
      <c r="A28" s="21" t="s">
        <v>409</v>
      </c>
      <c r="B28" s="22"/>
      <c r="C28" s="22"/>
      <c r="D28" s="22"/>
      <c r="E28" s="23">
        <v>207205</v>
      </c>
      <c r="F28" s="39"/>
    </row>
    <row r="29" spans="1:7" ht="19.5" thickBot="1">
      <c r="A29" s="16" t="s">
        <v>32</v>
      </c>
      <c r="B29" s="17"/>
      <c r="C29" s="17"/>
      <c r="D29" s="84"/>
      <c r="E29" s="115">
        <f>SUM(E12:E28)</f>
        <v>391839.95999999996</v>
      </c>
      <c r="F29" s="40"/>
    </row>
    <row r="30" spans="1:7">
      <c r="A30" s="5"/>
      <c r="B30" s="5"/>
      <c r="C30" s="5"/>
      <c r="D30" s="5"/>
      <c r="E30" s="6"/>
      <c r="F30" s="6"/>
    </row>
    <row r="31" spans="1:7" ht="32.25" customHeight="1">
      <c r="A31" s="230" t="s">
        <v>410</v>
      </c>
      <c r="B31" s="230"/>
      <c r="C31" s="230"/>
      <c r="D31" s="230"/>
      <c r="E31" s="230"/>
      <c r="F31" s="179"/>
    </row>
    <row r="32" spans="1:7">
      <c r="A32" s="5"/>
      <c r="B32" s="5"/>
      <c r="C32" s="5"/>
      <c r="D32" s="5"/>
      <c r="E32" s="6"/>
      <c r="F32" s="6"/>
    </row>
    <row r="33" spans="1:6" ht="47.25" customHeight="1">
      <c r="A33" s="230" t="s">
        <v>411</v>
      </c>
      <c r="B33" s="230"/>
      <c r="C33" s="230"/>
      <c r="D33" s="230"/>
      <c r="E33" s="230"/>
      <c r="F33" s="179"/>
    </row>
    <row r="34" spans="1:6">
      <c r="A34" s="5"/>
      <c r="B34" s="5"/>
      <c r="C34" s="5"/>
      <c r="D34" s="5"/>
      <c r="E34" s="6"/>
      <c r="F34" s="6"/>
    </row>
    <row r="35" spans="1:6" ht="30" customHeight="1">
      <c r="A35" s="230" t="s">
        <v>99</v>
      </c>
      <c r="B35" s="230"/>
      <c r="C35" s="230"/>
      <c r="D35" s="230"/>
      <c r="E35" s="230"/>
      <c r="F35" s="180"/>
    </row>
    <row r="36" spans="1:6">
      <c r="A36" s="179"/>
      <c r="B36" s="179"/>
      <c r="C36" s="179"/>
      <c r="D36" s="179"/>
      <c r="E36" s="179"/>
      <c r="F36" s="6"/>
    </row>
    <row r="37" spans="1:6" ht="28.5" customHeight="1">
      <c r="A37" s="230" t="s">
        <v>21</v>
      </c>
      <c r="B37" s="230"/>
      <c r="C37" s="230"/>
      <c r="D37" s="230"/>
      <c r="E37" s="230"/>
      <c r="F37" s="179"/>
    </row>
    <row r="38" spans="1:6">
      <c r="A38" s="5"/>
      <c r="B38" s="5"/>
      <c r="C38" s="5"/>
      <c r="D38" s="5"/>
      <c r="E38" s="6"/>
      <c r="F38" s="6"/>
    </row>
    <row r="39" spans="1:6">
      <c r="A39" s="5"/>
      <c r="B39" s="5"/>
      <c r="C39" s="5"/>
      <c r="D39" s="5"/>
      <c r="E39" s="6"/>
      <c r="F39" s="6"/>
    </row>
    <row r="40" spans="1:6">
      <c r="A40" s="236" t="s">
        <v>22</v>
      </c>
      <c r="B40" s="236"/>
      <c r="C40" s="236"/>
      <c r="D40" s="236"/>
      <c r="E40" s="236"/>
      <c r="F40" s="181"/>
    </row>
    <row r="41" spans="1:6">
      <c r="A41" s="5"/>
      <c r="B41" s="5"/>
      <c r="C41" s="5"/>
      <c r="D41" s="5"/>
      <c r="E41" s="6"/>
      <c r="F41" s="6"/>
    </row>
    <row r="42" spans="1:6">
      <c r="A42" s="5" t="s">
        <v>23</v>
      </c>
      <c r="B42" s="5" t="s">
        <v>178</v>
      </c>
      <c r="C42" s="5"/>
      <c r="D42" s="5"/>
      <c r="E42" s="6" t="s">
        <v>25</v>
      </c>
      <c r="F42" s="6"/>
    </row>
    <row r="43" spans="1:6">
      <c r="A43" s="5"/>
      <c r="B43" s="235" t="s">
        <v>179</v>
      </c>
      <c r="C43" s="235"/>
      <c r="D43" s="235"/>
      <c r="E43" s="6" t="s">
        <v>27</v>
      </c>
      <c r="F43" s="6"/>
    </row>
    <row r="44" spans="1:6">
      <c r="A44" s="5"/>
      <c r="B44" s="5"/>
      <c r="C44" s="5"/>
      <c r="D44" s="5"/>
      <c r="E44" s="6"/>
      <c r="F44" s="6"/>
    </row>
    <row r="45" spans="1:6">
      <c r="A45" s="5"/>
      <c r="B45" s="5"/>
      <c r="C45" s="5"/>
      <c r="D45" s="5"/>
      <c r="E45" s="6"/>
      <c r="F45" s="6"/>
    </row>
    <row r="46" spans="1:6">
      <c r="A46" s="5" t="s">
        <v>28</v>
      </c>
      <c r="B46" s="5" t="s">
        <v>24</v>
      </c>
      <c r="C46" s="5"/>
      <c r="D46" s="5"/>
      <c r="E46" s="6" t="s">
        <v>25</v>
      </c>
      <c r="F46" s="6"/>
    </row>
    <row r="47" spans="1:6">
      <c r="A47" s="5"/>
      <c r="B47" s="234" t="s">
        <v>26</v>
      </c>
      <c r="C47" s="234"/>
      <c r="D47" s="234"/>
      <c r="E47" s="6" t="s">
        <v>27</v>
      </c>
      <c r="F47" s="6"/>
    </row>
    <row r="48" spans="1:6">
      <c r="A48" s="5"/>
      <c r="B48" s="5"/>
      <c r="C48" s="5"/>
      <c r="D48" s="5"/>
      <c r="E48" s="6"/>
      <c r="F48" s="6"/>
    </row>
    <row r="75" spans="1:1">
      <c r="A75" t="s">
        <v>105</v>
      </c>
    </row>
  </sheetData>
  <mergeCells count="12">
    <mergeCell ref="B47:D47"/>
    <mergeCell ref="A1:E1"/>
    <mergeCell ref="A2:E2"/>
    <mergeCell ref="D4:E4"/>
    <mergeCell ref="A7:E7"/>
    <mergeCell ref="A9:E9"/>
    <mergeCell ref="A31:E31"/>
    <mergeCell ref="A33:E33"/>
    <mergeCell ref="A35:E35"/>
    <mergeCell ref="A37:E37"/>
    <mergeCell ref="A40:E40"/>
    <mergeCell ref="B43:D43"/>
  </mergeCells>
  <pageMargins left="0.24" right="0.21" top="0.4" bottom="0.32" header="0.3" footer="0.24"/>
  <pageSetup paperSize="9" orientation="portrait" r:id="rId1"/>
</worksheet>
</file>

<file path=xl/worksheets/sheet64.xml><?xml version="1.0" encoding="utf-8"?>
<worksheet xmlns="http://schemas.openxmlformats.org/spreadsheetml/2006/main" xmlns:r="http://schemas.openxmlformats.org/officeDocument/2006/relationships">
  <dimension ref="A1:H70"/>
  <sheetViews>
    <sheetView workbookViewId="0">
      <selection activeCell="F11" sqref="F11"/>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76"/>
    </row>
    <row r="2" spans="1:8" ht="36" customHeight="1">
      <c r="A2" s="232" t="s">
        <v>1</v>
      </c>
      <c r="B2" s="232"/>
      <c r="C2" s="232"/>
      <c r="D2" s="232"/>
      <c r="E2" s="232"/>
      <c r="F2" s="177"/>
    </row>
    <row r="3" spans="1:8">
      <c r="A3" s="1"/>
      <c r="B3" s="1"/>
      <c r="C3" s="1"/>
      <c r="D3" s="1"/>
      <c r="E3" s="2"/>
      <c r="F3" s="2"/>
    </row>
    <row r="4" spans="1:8" ht="15" customHeight="1">
      <c r="A4" s="179" t="s">
        <v>2</v>
      </c>
      <c r="B4" s="1"/>
      <c r="C4" s="1"/>
      <c r="D4" s="233" t="s">
        <v>220</v>
      </c>
      <c r="E4" s="233"/>
      <c r="F4" s="178"/>
    </row>
    <row r="5" spans="1:8">
      <c r="A5" s="1"/>
      <c r="B5" s="1"/>
      <c r="C5" s="1"/>
      <c r="D5" s="1"/>
      <c r="E5" s="2"/>
      <c r="F5" s="2"/>
    </row>
    <row r="6" spans="1:8">
      <c r="A6" s="1"/>
      <c r="B6" s="1"/>
      <c r="C6" s="1"/>
      <c r="D6" s="1"/>
      <c r="E6" s="2"/>
      <c r="F6" s="2"/>
    </row>
    <row r="7" spans="1:8" ht="90.75" customHeight="1">
      <c r="A7" s="230" t="s">
        <v>198</v>
      </c>
      <c r="B7" s="230"/>
      <c r="C7" s="230"/>
      <c r="D7" s="230"/>
      <c r="E7" s="230"/>
      <c r="F7" s="179"/>
    </row>
    <row r="8" spans="1:8">
      <c r="A8" s="3"/>
      <c r="B8" s="3"/>
      <c r="C8" s="3"/>
      <c r="D8" s="3"/>
      <c r="E8" s="4"/>
      <c r="F8" s="4"/>
    </row>
    <row r="9" spans="1:8" ht="45.75" customHeight="1">
      <c r="A9" s="230" t="s">
        <v>123</v>
      </c>
      <c r="B9" s="230"/>
      <c r="C9" s="230"/>
      <c r="D9" s="230"/>
      <c r="E9" s="230"/>
      <c r="F9" s="179"/>
    </row>
    <row r="10" spans="1:8" ht="15.75" thickBot="1">
      <c r="A10" s="5"/>
      <c r="B10" s="5"/>
      <c r="C10" s="5"/>
      <c r="D10" s="5"/>
      <c r="E10" s="6"/>
      <c r="F10" s="6"/>
      <c r="H10">
        <v>1102.5999999999999</v>
      </c>
    </row>
    <row r="11" spans="1:8" ht="82.5" customHeight="1">
      <c r="A11" s="7" t="s">
        <v>3</v>
      </c>
      <c r="B11" s="8" t="s">
        <v>4</v>
      </c>
      <c r="C11" s="8" t="s">
        <v>5</v>
      </c>
      <c r="D11" s="9" t="s">
        <v>6</v>
      </c>
      <c r="E11" s="10" t="s">
        <v>7</v>
      </c>
      <c r="F11" s="38"/>
    </row>
    <row r="12" spans="1:8" ht="48">
      <c r="A12" s="174" t="s">
        <v>113</v>
      </c>
      <c r="B12" s="12" t="s">
        <v>114</v>
      </c>
      <c r="C12" s="11" t="s">
        <v>8</v>
      </c>
      <c r="D12" s="15">
        <v>0.4</v>
      </c>
      <c r="E12" s="13">
        <f t="shared" ref="E12:E21" si="0">D12*$H$10*12</f>
        <v>5292.48</v>
      </c>
      <c r="F12" s="38"/>
    </row>
    <row r="13" spans="1:8" ht="60">
      <c r="A13" s="174" t="s">
        <v>115</v>
      </c>
      <c r="B13" s="202" t="s">
        <v>114</v>
      </c>
      <c r="C13" s="11" t="s">
        <v>8</v>
      </c>
      <c r="D13" s="15">
        <v>0.93</v>
      </c>
      <c r="E13" s="13">
        <f t="shared" si="0"/>
        <v>12305.016</v>
      </c>
      <c r="F13" s="38"/>
    </row>
    <row r="14" spans="1:8" ht="51">
      <c r="A14" s="14" t="s">
        <v>34</v>
      </c>
      <c r="B14" s="11" t="s">
        <v>14</v>
      </c>
      <c r="C14" s="11" t="s">
        <v>8</v>
      </c>
      <c r="D14" s="12">
        <v>1.04</v>
      </c>
      <c r="E14" s="13">
        <f t="shared" si="0"/>
        <v>13760.448</v>
      </c>
      <c r="F14" s="39"/>
    </row>
    <row r="15" spans="1:8" ht="30" customHeight="1">
      <c r="A15" s="14" t="s">
        <v>13</v>
      </c>
      <c r="B15" s="11" t="s">
        <v>107</v>
      </c>
      <c r="C15" s="11" t="s">
        <v>8</v>
      </c>
      <c r="D15" s="11">
        <v>3.07</v>
      </c>
      <c r="E15" s="13">
        <f t="shared" si="0"/>
        <v>40619.783999999992</v>
      </c>
      <c r="F15" s="39"/>
    </row>
    <row r="16" spans="1:8">
      <c r="A16" s="14" t="s">
        <v>29</v>
      </c>
      <c r="B16" s="11" t="s">
        <v>107</v>
      </c>
      <c r="C16" s="11" t="s">
        <v>8</v>
      </c>
      <c r="D16" s="12">
        <v>3.18</v>
      </c>
      <c r="E16" s="13">
        <f t="shared" si="0"/>
        <v>42075.216</v>
      </c>
      <c r="F16" s="39"/>
    </row>
    <row r="17" spans="1:6">
      <c r="A17" s="14" t="s">
        <v>33</v>
      </c>
      <c r="B17" s="11" t="s">
        <v>107</v>
      </c>
      <c r="C17" s="11" t="s">
        <v>8</v>
      </c>
      <c r="D17" s="12">
        <v>0.19</v>
      </c>
      <c r="E17" s="13">
        <f t="shared" si="0"/>
        <v>2513.9279999999999</v>
      </c>
      <c r="F17" s="39"/>
    </row>
    <row r="18" spans="1:6" ht="25.5">
      <c r="A18" s="14" t="s">
        <v>15</v>
      </c>
      <c r="B18" s="11" t="s">
        <v>16</v>
      </c>
      <c r="C18" s="11" t="s">
        <v>8</v>
      </c>
      <c r="D18" s="12">
        <v>0.98</v>
      </c>
      <c r="E18" s="13">
        <f t="shared" si="0"/>
        <v>12966.576000000001</v>
      </c>
      <c r="F18" s="39"/>
    </row>
    <row r="19" spans="1:6" ht="25.5">
      <c r="A19" s="14" t="s">
        <v>82</v>
      </c>
      <c r="B19" s="11" t="s">
        <v>16</v>
      </c>
      <c r="C19" s="11" t="s">
        <v>8</v>
      </c>
      <c r="D19" s="83">
        <v>0.61</v>
      </c>
      <c r="E19" s="13">
        <f t="shared" si="0"/>
        <v>8071.0319999999992</v>
      </c>
      <c r="F19" s="39"/>
    </row>
    <row r="20" spans="1:6" ht="25.5">
      <c r="A20" s="14" t="s">
        <v>18</v>
      </c>
      <c r="B20" s="11" t="s">
        <v>16</v>
      </c>
      <c r="C20" s="11" t="s">
        <v>8</v>
      </c>
      <c r="D20" s="11">
        <v>0.35</v>
      </c>
      <c r="E20" s="13">
        <f t="shared" si="0"/>
        <v>4630.92</v>
      </c>
      <c r="F20" s="39"/>
    </row>
    <row r="21" spans="1:6" ht="25.5">
      <c r="A21" s="14" t="s">
        <v>19</v>
      </c>
      <c r="B21" s="11" t="s">
        <v>14</v>
      </c>
      <c r="C21" s="11" t="s">
        <v>8</v>
      </c>
      <c r="D21" s="11">
        <v>1.21</v>
      </c>
      <c r="E21" s="13">
        <f t="shared" si="0"/>
        <v>16009.752</v>
      </c>
      <c r="F21" s="39"/>
    </row>
    <row r="22" spans="1:6">
      <c r="A22" s="21" t="s">
        <v>212</v>
      </c>
      <c r="B22" s="22" t="s">
        <v>405</v>
      </c>
      <c r="C22" s="11" t="s">
        <v>124</v>
      </c>
      <c r="D22" s="22"/>
      <c r="E22" s="13">
        <v>867</v>
      </c>
      <c r="F22" s="39"/>
    </row>
    <row r="23" spans="1:6">
      <c r="A23" s="21" t="s">
        <v>206</v>
      </c>
      <c r="B23" s="22" t="s">
        <v>404</v>
      </c>
      <c r="C23" s="11" t="s">
        <v>124</v>
      </c>
      <c r="D23" s="22"/>
      <c r="E23" s="23">
        <v>5850</v>
      </c>
      <c r="F23" s="39"/>
    </row>
    <row r="24" spans="1:6" ht="19.5" thickBot="1">
      <c r="A24" s="16" t="s">
        <v>32</v>
      </c>
      <c r="B24" s="17"/>
      <c r="C24" s="17"/>
      <c r="D24" s="84"/>
      <c r="E24" s="115">
        <f>SUM(E12:E23)</f>
        <v>164962.152</v>
      </c>
      <c r="F24" s="40"/>
    </row>
    <row r="25" spans="1:6">
      <c r="A25" s="5"/>
      <c r="B25" s="5"/>
      <c r="C25" s="5"/>
      <c r="D25" s="5"/>
      <c r="E25" s="6"/>
      <c r="F25" s="6"/>
    </row>
    <row r="26" spans="1:6" ht="30" customHeight="1">
      <c r="A26" s="230" t="s">
        <v>412</v>
      </c>
      <c r="B26" s="230"/>
      <c r="C26" s="230"/>
      <c r="D26" s="230"/>
      <c r="E26" s="230"/>
      <c r="F26" s="179"/>
    </row>
    <row r="27" spans="1:6">
      <c r="A27" s="5"/>
      <c r="B27" s="5"/>
      <c r="C27" s="5"/>
      <c r="D27" s="5"/>
      <c r="E27" s="6"/>
      <c r="F27" s="6"/>
    </row>
    <row r="28" spans="1:6" ht="33" customHeight="1">
      <c r="A28" s="230" t="s">
        <v>413</v>
      </c>
      <c r="B28" s="230"/>
      <c r="C28" s="230"/>
      <c r="D28" s="230"/>
      <c r="E28" s="230"/>
      <c r="F28" s="179"/>
    </row>
    <row r="29" spans="1:6">
      <c r="A29" s="5"/>
      <c r="B29" s="5"/>
      <c r="C29" s="5"/>
      <c r="D29" s="5"/>
      <c r="E29" s="6"/>
      <c r="F29" s="6"/>
    </row>
    <row r="30" spans="1:6" ht="30" customHeight="1">
      <c r="A30" s="230" t="s">
        <v>99</v>
      </c>
      <c r="B30" s="230"/>
      <c r="C30" s="230"/>
      <c r="D30" s="230"/>
      <c r="E30" s="230"/>
      <c r="F30" s="180"/>
    </row>
    <row r="31" spans="1:6">
      <c r="A31" s="179"/>
      <c r="B31" s="179"/>
      <c r="C31" s="179"/>
      <c r="D31" s="179"/>
      <c r="E31" s="179"/>
      <c r="F31" s="6"/>
    </row>
    <row r="32" spans="1:6" ht="28.5" customHeight="1">
      <c r="A32" s="230" t="s">
        <v>21</v>
      </c>
      <c r="B32" s="230"/>
      <c r="C32" s="230"/>
      <c r="D32" s="230"/>
      <c r="E32" s="230"/>
      <c r="F32" s="179"/>
    </row>
    <row r="33" spans="1:6">
      <c r="A33" s="5"/>
      <c r="B33" s="5"/>
      <c r="C33" s="5"/>
      <c r="D33" s="5"/>
      <c r="E33" s="6"/>
      <c r="F33" s="6"/>
    </row>
    <row r="34" spans="1:6">
      <c r="A34" s="5"/>
      <c r="B34" s="5"/>
      <c r="C34" s="5"/>
      <c r="D34" s="5"/>
      <c r="E34" s="6"/>
      <c r="F34" s="6"/>
    </row>
    <row r="35" spans="1:6">
      <c r="A35" s="236" t="s">
        <v>22</v>
      </c>
      <c r="B35" s="236"/>
      <c r="C35" s="236"/>
      <c r="D35" s="236"/>
      <c r="E35" s="236"/>
      <c r="F35" s="181"/>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70" spans="1:1">
      <c r="A70"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65.xml><?xml version="1.0" encoding="utf-8"?>
<worksheet xmlns="http://schemas.openxmlformats.org/spreadsheetml/2006/main" xmlns:r="http://schemas.openxmlformats.org/officeDocument/2006/relationships">
  <dimension ref="A1:O81"/>
  <sheetViews>
    <sheetView workbookViewId="0">
      <selection activeCell="A43" sqref="A43:E43"/>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2.28515625" style="20" customWidth="1"/>
    <col min="8" max="8" width="9.140625" customWidth="1"/>
  </cols>
  <sheetData>
    <row r="1" spans="1:8" ht="15.75">
      <c r="A1" s="231" t="s">
        <v>0</v>
      </c>
      <c r="B1" s="231"/>
      <c r="C1" s="231"/>
      <c r="D1" s="231"/>
      <c r="E1" s="231"/>
      <c r="F1" s="199"/>
    </row>
    <row r="2" spans="1:8" ht="36" customHeight="1">
      <c r="A2" s="232" t="s">
        <v>1</v>
      </c>
      <c r="B2" s="232"/>
      <c r="C2" s="232"/>
      <c r="D2" s="232"/>
      <c r="E2" s="232"/>
      <c r="F2" s="200"/>
    </row>
    <row r="3" spans="1:8">
      <c r="A3" s="1"/>
      <c r="B3" s="1"/>
      <c r="C3" s="1"/>
      <c r="D3" s="1"/>
      <c r="E3" s="2"/>
      <c r="F3" s="2"/>
    </row>
    <row r="4" spans="1:8" ht="15" customHeight="1">
      <c r="A4" s="196" t="s">
        <v>2</v>
      </c>
      <c r="B4" s="1"/>
      <c r="C4" s="1"/>
      <c r="D4" s="233" t="s">
        <v>220</v>
      </c>
      <c r="E4" s="233"/>
      <c r="F4" s="201"/>
    </row>
    <row r="5" spans="1:8">
      <c r="A5" s="1"/>
      <c r="B5" s="1"/>
      <c r="C5" s="1"/>
      <c r="D5" s="1"/>
      <c r="E5" s="2"/>
      <c r="F5" s="2"/>
    </row>
    <row r="6" spans="1:8">
      <c r="A6" s="1"/>
      <c r="B6" s="1"/>
      <c r="C6" s="1"/>
      <c r="D6" s="1"/>
      <c r="E6" s="2"/>
      <c r="F6" s="2"/>
    </row>
    <row r="7" spans="1:8" ht="91.5" customHeight="1">
      <c r="A7" s="230" t="s">
        <v>134</v>
      </c>
      <c r="B7" s="230"/>
      <c r="C7" s="230"/>
      <c r="D7" s="230"/>
      <c r="E7" s="230"/>
      <c r="F7" s="196"/>
    </row>
    <row r="8" spans="1:8">
      <c r="A8" s="3"/>
      <c r="B8" s="3"/>
      <c r="C8" s="3"/>
      <c r="D8" s="3"/>
      <c r="E8" s="4"/>
      <c r="F8" s="4"/>
    </row>
    <row r="9" spans="1:8" ht="45.75" customHeight="1">
      <c r="A9" s="230" t="s">
        <v>135</v>
      </c>
      <c r="B9" s="230"/>
      <c r="C9" s="230"/>
      <c r="D9" s="230"/>
      <c r="E9" s="230"/>
      <c r="F9" s="196"/>
    </row>
    <row r="10" spans="1:8" ht="15.75" thickBot="1">
      <c r="A10" s="5"/>
      <c r="B10" s="5"/>
      <c r="C10" s="5"/>
      <c r="D10" s="5"/>
      <c r="E10" s="6"/>
      <c r="F10" s="6"/>
      <c r="H10">
        <v>1102.5999999999999</v>
      </c>
    </row>
    <row r="11" spans="1:8" ht="82.5" customHeight="1">
      <c r="A11" s="7" t="s">
        <v>3</v>
      </c>
      <c r="B11" s="8" t="s">
        <v>4</v>
      </c>
      <c r="C11" s="8" t="s">
        <v>5</v>
      </c>
      <c r="D11" s="9" t="s">
        <v>6</v>
      </c>
      <c r="E11" s="10" t="s">
        <v>7</v>
      </c>
      <c r="F11" s="38"/>
    </row>
    <row r="12" spans="1:8" ht="48">
      <c r="A12" s="174" t="s">
        <v>113</v>
      </c>
      <c r="B12" s="12" t="s">
        <v>114</v>
      </c>
      <c r="C12" s="11" t="s">
        <v>8</v>
      </c>
      <c r="D12" s="15">
        <v>0.4</v>
      </c>
      <c r="E12" s="13">
        <f>D12*$H$10*12</f>
        <v>5292.48</v>
      </c>
      <c r="F12" s="38"/>
    </row>
    <row r="13" spans="1:8" ht="48">
      <c r="A13" s="174" t="s">
        <v>128</v>
      </c>
      <c r="B13" s="12" t="s">
        <v>114</v>
      </c>
      <c r="C13" s="11" t="s">
        <v>8</v>
      </c>
      <c r="D13" s="15">
        <v>0.52</v>
      </c>
      <c r="E13" s="13">
        <f t="shared" ref="E13:E22" si="0">D13*$H$10*12</f>
        <v>6880.2240000000002</v>
      </c>
      <c r="F13" s="38"/>
    </row>
    <row r="14" spans="1:8" ht="38.25">
      <c r="A14" s="14" t="s">
        <v>119</v>
      </c>
      <c r="B14" s="11" t="s">
        <v>14</v>
      </c>
      <c r="C14" s="11" t="s">
        <v>8</v>
      </c>
      <c r="D14" s="12">
        <v>1.04</v>
      </c>
      <c r="E14" s="13">
        <f t="shared" si="0"/>
        <v>13760.448</v>
      </c>
      <c r="F14" s="39"/>
    </row>
    <row r="15" spans="1:8" ht="25.5">
      <c r="A15" s="14" t="s">
        <v>13</v>
      </c>
      <c r="B15" s="11" t="s">
        <v>107</v>
      </c>
      <c r="C15" s="11" t="s">
        <v>8</v>
      </c>
      <c r="D15" s="11">
        <v>4.41</v>
      </c>
      <c r="E15" s="13">
        <f t="shared" si="0"/>
        <v>58349.59199999999</v>
      </c>
      <c r="F15" s="39"/>
    </row>
    <row r="16" spans="1:8">
      <c r="A16" s="14" t="s">
        <v>29</v>
      </c>
      <c r="B16" s="11" t="s">
        <v>107</v>
      </c>
      <c r="C16" s="11" t="s">
        <v>8</v>
      </c>
      <c r="D16" s="12">
        <v>3.48</v>
      </c>
      <c r="E16" s="13">
        <f t="shared" si="0"/>
        <v>46044.576000000001</v>
      </c>
      <c r="F16" s="39"/>
    </row>
    <row r="17" spans="1:15">
      <c r="A17" s="14" t="s">
        <v>33</v>
      </c>
      <c r="B17" s="11" t="s">
        <v>107</v>
      </c>
      <c r="C17" s="11" t="s">
        <v>8</v>
      </c>
      <c r="D17" s="83">
        <f>E17/12/H10</f>
        <v>0.30839530805973764</v>
      </c>
      <c r="E17" s="13">
        <v>4080.44</v>
      </c>
      <c r="F17" s="39"/>
      <c r="G17" s="116"/>
      <c r="O17">
        <f>1224.74+2855.7</f>
        <v>4080.4399999999996</v>
      </c>
    </row>
    <row r="18" spans="1:15" ht="25.5">
      <c r="A18" s="14" t="s">
        <v>15</v>
      </c>
      <c r="B18" s="11" t="s">
        <v>16</v>
      </c>
      <c r="C18" s="11" t="s">
        <v>8</v>
      </c>
      <c r="D18" s="12">
        <v>0.98</v>
      </c>
      <c r="E18" s="13">
        <f t="shared" si="0"/>
        <v>12966.576000000001</v>
      </c>
      <c r="F18" s="39"/>
    </row>
    <row r="19" spans="1:15" ht="25.5">
      <c r="A19" s="14" t="s">
        <v>82</v>
      </c>
      <c r="B19" s="11" t="s">
        <v>16</v>
      </c>
      <c r="C19" s="11" t="s">
        <v>8</v>
      </c>
      <c r="D19" s="83">
        <v>0.61</v>
      </c>
      <c r="E19" s="13">
        <f t="shared" si="0"/>
        <v>8071.0319999999992</v>
      </c>
      <c r="F19" s="39"/>
    </row>
    <row r="20" spans="1:15" ht="25.5">
      <c r="A20" s="14" t="s">
        <v>18</v>
      </c>
      <c r="B20" s="11" t="s">
        <v>16</v>
      </c>
      <c r="C20" s="11" t="s">
        <v>8</v>
      </c>
      <c r="D20" s="11">
        <v>0.35</v>
      </c>
      <c r="E20" s="13">
        <f t="shared" si="0"/>
        <v>4630.92</v>
      </c>
      <c r="F20" s="39"/>
    </row>
    <row r="21" spans="1:15">
      <c r="A21" s="14" t="s">
        <v>136</v>
      </c>
      <c r="B21" s="11" t="s">
        <v>107</v>
      </c>
      <c r="C21" s="11" t="s">
        <v>8</v>
      </c>
      <c r="D21" s="11">
        <v>1.39</v>
      </c>
      <c r="E21" s="13">
        <f t="shared" si="0"/>
        <v>18391.367999999999</v>
      </c>
      <c r="F21" s="39"/>
    </row>
    <row r="22" spans="1:15" ht="25.5">
      <c r="A22" s="14" t="s">
        <v>19</v>
      </c>
      <c r="B22" s="11" t="s">
        <v>14</v>
      </c>
      <c r="C22" s="11" t="s">
        <v>8</v>
      </c>
      <c r="D22" s="11">
        <v>1.21</v>
      </c>
      <c r="E22" s="13">
        <f t="shared" si="0"/>
        <v>16009.752</v>
      </c>
      <c r="F22" s="39"/>
    </row>
    <row r="23" spans="1:15">
      <c r="A23" s="14" t="s">
        <v>208</v>
      </c>
      <c r="B23" s="22" t="s">
        <v>368</v>
      </c>
      <c r="C23" s="22" t="s">
        <v>124</v>
      </c>
      <c r="D23" s="22"/>
      <c r="E23" s="13">
        <v>880</v>
      </c>
      <c r="F23" s="39"/>
    </row>
    <row r="24" spans="1:15">
      <c r="A24" s="14" t="s">
        <v>206</v>
      </c>
      <c r="B24" s="22" t="s">
        <v>368</v>
      </c>
      <c r="C24" s="22" t="s">
        <v>124</v>
      </c>
      <c r="D24" s="22"/>
      <c r="E24" s="13">
        <v>1964</v>
      </c>
      <c r="F24" s="39"/>
    </row>
    <row r="25" spans="1:15">
      <c r="A25" s="14" t="s">
        <v>212</v>
      </c>
      <c r="B25" s="22" t="s">
        <v>405</v>
      </c>
      <c r="C25" s="22" t="s">
        <v>124</v>
      </c>
      <c r="D25" s="22"/>
      <c r="E25" s="13">
        <v>2583</v>
      </c>
      <c r="F25" s="39"/>
    </row>
    <row r="26" spans="1:15">
      <c r="A26" s="14" t="s">
        <v>206</v>
      </c>
      <c r="B26" s="22" t="s">
        <v>401</v>
      </c>
      <c r="C26" s="22" t="s">
        <v>124</v>
      </c>
      <c r="D26" s="22"/>
      <c r="E26" s="13">
        <v>2898</v>
      </c>
      <c r="F26" s="39"/>
    </row>
    <row r="27" spans="1:15">
      <c r="A27" s="21" t="s">
        <v>206</v>
      </c>
      <c r="B27" s="22" t="s">
        <v>401</v>
      </c>
      <c r="C27" s="11" t="s">
        <v>124</v>
      </c>
      <c r="D27" s="22"/>
      <c r="E27" s="13">
        <v>7124</v>
      </c>
      <c r="F27" s="39"/>
    </row>
    <row r="28" spans="1:15">
      <c r="A28" s="21" t="s">
        <v>208</v>
      </c>
      <c r="B28" s="22" t="s">
        <v>414</v>
      </c>
      <c r="C28" s="22" t="s">
        <v>124</v>
      </c>
      <c r="D28" s="22"/>
      <c r="E28" s="23">
        <v>928</v>
      </c>
      <c r="F28" s="39"/>
    </row>
    <row r="29" spans="1:15">
      <c r="A29" s="21" t="s">
        <v>206</v>
      </c>
      <c r="B29" s="22" t="s">
        <v>402</v>
      </c>
      <c r="C29" s="22" t="s">
        <v>124</v>
      </c>
      <c r="D29" s="22"/>
      <c r="E29" s="23">
        <v>4158</v>
      </c>
      <c r="F29" s="39"/>
    </row>
    <row r="30" spans="1:15">
      <c r="A30" s="21" t="s">
        <v>209</v>
      </c>
      <c r="B30" s="22" t="s">
        <v>345</v>
      </c>
      <c r="C30" s="22" t="s">
        <v>124</v>
      </c>
      <c r="D30" s="22"/>
      <c r="E30" s="23">
        <v>2880</v>
      </c>
      <c r="F30" s="39"/>
    </row>
    <row r="31" spans="1:15">
      <c r="A31" s="21" t="s">
        <v>206</v>
      </c>
      <c r="B31" s="22" t="s">
        <v>345</v>
      </c>
      <c r="C31" s="22" t="s">
        <v>124</v>
      </c>
      <c r="D31" s="22"/>
      <c r="E31" s="23">
        <v>4140</v>
      </c>
      <c r="F31" s="39"/>
    </row>
    <row r="32" spans="1:15">
      <c r="A32" s="21" t="s">
        <v>221</v>
      </c>
      <c r="B32" s="22" t="s">
        <v>404</v>
      </c>
      <c r="C32" s="22" t="s">
        <v>124</v>
      </c>
      <c r="D32" s="22"/>
      <c r="E32" s="23">
        <v>405</v>
      </c>
      <c r="F32" s="39"/>
    </row>
    <row r="33" spans="1:6">
      <c r="A33" s="21" t="s">
        <v>222</v>
      </c>
      <c r="B33" s="22" t="s">
        <v>404</v>
      </c>
      <c r="C33" s="22" t="s">
        <v>124</v>
      </c>
      <c r="D33" s="22"/>
      <c r="E33" s="23">
        <v>2132</v>
      </c>
      <c r="F33" s="39"/>
    </row>
    <row r="34" spans="1:6">
      <c r="A34" s="21" t="s">
        <v>206</v>
      </c>
      <c r="B34" s="22" t="s">
        <v>380</v>
      </c>
      <c r="C34" s="22" t="s">
        <v>124</v>
      </c>
      <c r="D34" s="22"/>
      <c r="E34" s="23">
        <v>15780</v>
      </c>
      <c r="F34" s="39"/>
    </row>
    <row r="35" spans="1:6" ht="19.5" thickBot="1">
      <c r="A35" s="16" t="s">
        <v>32</v>
      </c>
      <c r="B35" s="17"/>
      <c r="C35" s="17"/>
      <c r="D35" s="84"/>
      <c r="E35" s="115">
        <f>SUM(E12:E34)</f>
        <v>240349.408</v>
      </c>
      <c r="F35" s="40"/>
    </row>
    <row r="36" spans="1:6">
      <c r="A36" s="5"/>
      <c r="B36" s="5"/>
      <c r="C36" s="5"/>
      <c r="D36" s="5"/>
      <c r="E36" s="6"/>
      <c r="F36" s="6"/>
    </row>
    <row r="37" spans="1:6" ht="33.75" customHeight="1">
      <c r="A37" s="230" t="s">
        <v>415</v>
      </c>
      <c r="B37" s="230"/>
      <c r="C37" s="230"/>
      <c r="D37" s="230"/>
      <c r="E37" s="230"/>
      <c r="F37" s="196"/>
    </row>
    <row r="38" spans="1:6">
      <c r="A38" s="5"/>
      <c r="B38" s="5"/>
      <c r="C38" s="5"/>
      <c r="D38" s="5"/>
      <c r="E38" s="6"/>
      <c r="F38" s="6"/>
    </row>
    <row r="39" spans="1:6" ht="61.5" customHeight="1">
      <c r="A39" s="230" t="s">
        <v>416</v>
      </c>
      <c r="B39" s="230"/>
      <c r="C39" s="230"/>
      <c r="D39" s="230"/>
      <c r="E39" s="230"/>
      <c r="F39" s="196"/>
    </row>
    <row r="40" spans="1:6">
      <c r="A40" s="5"/>
      <c r="B40" s="5"/>
      <c r="C40" s="5"/>
      <c r="D40" s="5"/>
      <c r="E40" s="6"/>
      <c r="F40" s="6"/>
    </row>
    <row r="41" spans="1:6" ht="30" customHeight="1">
      <c r="A41" s="230" t="s">
        <v>223</v>
      </c>
      <c r="B41" s="230"/>
      <c r="C41" s="230"/>
      <c r="D41" s="230"/>
      <c r="E41" s="230"/>
      <c r="F41" s="197"/>
    </row>
    <row r="42" spans="1:6">
      <c r="A42" s="196"/>
      <c r="B42" s="196"/>
      <c r="C42" s="196"/>
      <c r="D42" s="196"/>
      <c r="E42" s="196"/>
      <c r="F42" s="6"/>
    </row>
    <row r="43" spans="1:6" ht="28.5" customHeight="1">
      <c r="A43" s="230" t="s">
        <v>21</v>
      </c>
      <c r="B43" s="230"/>
      <c r="C43" s="230"/>
      <c r="D43" s="230"/>
      <c r="E43" s="230"/>
      <c r="F43" s="196"/>
    </row>
    <row r="44" spans="1:6">
      <c r="A44" s="5"/>
      <c r="B44" s="5"/>
      <c r="C44" s="5"/>
      <c r="D44" s="5"/>
      <c r="E44" s="6"/>
      <c r="F44" s="6"/>
    </row>
    <row r="45" spans="1:6">
      <c r="A45" s="5"/>
      <c r="B45" s="5"/>
      <c r="C45" s="5"/>
      <c r="D45" s="5"/>
      <c r="E45" s="6"/>
      <c r="F45" s="6"/>
    </row>
    <row r="46" spans="1:6">
      <c r="A46" s="236" t="s">
        <v>22</v>
      </c>
      <c r="B46" s="236"/>
      <c r="C46" s="236"/>
      <c r="D46" s="236"/>
      <c r="E46" s="236"/>
      <c r="F46" s="198"/>
    </row>
    <row r="47" spans="1:6">
      <c r="A47" s="5"/>
      <c r="B47" s="5"/>
      <c r="C47" s="5"/>
      <c r="D47" s="5"/>
      <c r="E47" s="6"/>
      <c r="F47" s="6"/>
    </row>
    <row r="48" spans="1:6">
      <c r="A48" s="5" t="s">
        <v>23</v>
      </c>
      <c r="B48" s="5" t="s">
        <v>178</v>
      </c>
      <c r="C48" s="5"/>
      <c r="D48" s="5"/>
      <c r="E48" s="6" t="s">
        <v>25</v>
      </c>
      <c r="F48" s="6"/>
    </row>
    <row r="49" spans="1:6">
      <c r="A49" s="5"/>
      <c r="B49" s="235" t="s">
        <v>179</v>
      </c>
      <c r="C49" s="235"/>
      <c r="D49" s="235"/>
      <c r="E49" s="6" t="s">
        <v>27</v>
      </c>
      <c r="F49" s="6"/>
    </row>
    <row r="50" spans="1:6">
      <c r="A50" s="5"/>
      <c r="B50" s="5"/>
      <c r="C50" s="5"/>
      <c r="D50" s="5"/>
      <c r="E50" s="6"/>
      <c r="F50" s="6"/>
    </row>
    <row r="51" spans="1:6">
      <c r="A51" s="5"/>
      <c r="B51" s="5"/>
      <c r="C51" s="5"/>
      <c r="D51" s="5"/>
      <c r="E51" s="6"/>
      <c r="F51" s="6"/>
    </row>
    <row r="52" spans="1:6">
      <c r="A52" s="5" t="s">
        <v>28</v>
      </c>
      <c r="B52" s="5" t="s">
        <v>24</v>
      </c>
      <c r="C52" s="5"/>
      <c r="D52" s="5"/>
      <c r="E52" s="6" t="s">
        <v>25</v>
      </c>
      <c r="F52" s="6"/>
    </row>
    <row r="53" spans="1:6">
      <c r="A53" s="5"/>
      <c r="B53" s="234" t="s">
        <v>26</v>
      </c>
      <c r="C53" s="234"/>
      <c r="D53" s="234"/>
      <c r="E53" s="6" t="s">
        <v>27</v>
      </c>
      <c r="F53" s="6"/>
    </row>
    <row r="54" spans="1:6">
      <c r="A54" s="5"/>
      <c r="B54" s="5"/>
      <c r="C54" s="5"/>
      <c r="D54" s="5"/>
      <c r="E54" s="6"/>
      <c r="F54" s="6"/>
    </row>
    <row r="81" spans="1:1">
      <c r="A81" t="s">
        <v>105</v>
      </c>
    </row>
  </sheetData>
  <mergeCells count="12">
    <mergeCell ref="B53:D53"/>
    <mergeCell ref="A1:E1"/>
    <mergeCell ref="A2:E2"/>
    <mergeCell ref="D4:E4"/>
    <mergeCell ref="A7:E7"/>
    <mergeCell ref="A9:E9"/>
    <mergeCell ref="A37:E37"/>
    <mergeCell ref="A39:E39"/>
    <mergeCell ref="A41:E41"/>
    <mergeCell ref="A43:E43"/>
    <mergeCell ref="A46:E46"/>
    <mergeCell ref="B49:D49"/>
  </mergeCells>
  <pageMargins left="0.24" right="0.21" top="0.4" bottom="0.32" header="0.3" footer="0.24"/>
  <pageSetup paperSize="9" orientation="portrait" r:id="rId1"/>
</worksheet>
</file>

<file path=xl/worksheets/sheet66.xml><?xml version="1.0" encoding="utf-8"?>
<worksheet xmlns="http://schemas.openxmlformats.org/spreadsheetml/2006/main" xmlns:r="http://schemas.openxmlformats.org/officeDocument/2006/relationships">
  <dimension ref="A1:H70"/>
  <sheetViews>
    <sheetView topLeftCell="A18" workbookViewId="0">
      <selection activeCell="K28" sqref="K28"/>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03"/>
    </row>
    <row r="2" spans="1:8" ht="36" customHeight="1">
      <c r="A2" s="232" t="s">
        <v>1</v>
      </c>
      <c r="B2" s="232"/>
      <c r="C2" s="232"/>
      <c r="D2" s="232"/>
      <c r="E2" s="232"/>
      <c r="F2" s="104"/>
    </row>
    <row r="3" spans="1:8">
      <c r="A3" s="1"/>
      <c r="B3" s="1"/>
      <c r="C3" s="1"/>
      <c r="D3" s="1"/>
      <c r="E3" s="2"/>
      <c r="F3" s="2"/>
    </row>
    <row r="4" spans="1:8" ht="15" customHeight="1">
      <c r="A4" s="106" t="s">
        <v>2</v>
      </c>
      <c r="B4" s="1"/>
      <c r="C4" s="1"/>
      <c r="D4" s="233" t="s">
        <v>220</v>
      </c>
      <c r="E4" s="233"/>
      <c r="F4" s="105"/>
    </row>
    <row r="5" spans="1:8">
      <c r="A5" s="1"/>
      <c r="B5" s="1"/>
      <c r="C5" s="1"/>
      <c r="D5" s="1"/>
      <c r="E5" s="2"/>
      <c r="F5" s="2"/>
    </row>
    <row r="6" spans="1:8">
      <c r="A6" s="1"/>
      <c r="B6" s="1"/>
      <c r="C6" s="1"/>
      <c r="D6" s="1"/>
      <c r="E6" s="2"/>
      <c r="F6" s="2"/>
    </row>
    <row r="7" spans="1:8" ht="94.5" customHeight="1">
      <c r="A7" s="230" t="s">
        <v>199</v>
      </c>
      <c r="B7" s="230"/>
      <c r="C7" s="230"/>
      <c r="D7" s="230"/>
      <c r="E7" s="230"/>
      <c r="F7" s="106"/>
    </row>
    <row r="8" spans="1:8">
      <c r="A8" s="3"/>
      <c r="B8" s="3"/>
      <c r="C8" s="3"/>
      <c r="D8" s="3"/>
      <c r="E8" s="4"/>
      <c r="F8" s="4"/>
    </row>
    <row r="9" spans="1:8" ht="45.75" customHeight="1">
      <c r="A9" s="230" t="s">
        <v>92</v>
      </c>
      <c r="B9" s="230"/>
      <c r="C9" s="230"/>
      <c r="D9" s="230"/>
      <c r="E9" s="230"/>
      <c r="F9" s="106"/>
    </row>
    <row r="10" spans="1:8" ht="15.75" thickBot="1">
      <c r="A10" s="5"/>
      <c r="B10" s="5"/>
      <c r="C10" s="5"/>
      <c r="D10" s="5"/>
      <c r="E10" s="6"/>
      <c r="F10" s="6"/>
      <c r="H10">
        <v>430.3</v>
      </c>
    </row>
    <row r="11" spans="1:8" ht="82.5" customHeight="1">
      <c r="A11" s="7" t="s">
        <v>3</v>
      </c>
      <c r="B11" s="8" t="s">
        <v>4</v>
      </c>
      <c r="C11" s="8" t="s">
        <v>5</v>
      </c>
      <c r="D11" s="9" t="s">
        <v>6</v>
      </c>
      <c r="E11" s="10" t="s">
        <v>7</v>
      </c>
      <c r="F11" s="38"/>
    </row>
    <row r="12" spans="1:8" ht="48">
      <c r="A12" s="174" t="s">
        <v>113</v>
      </c>
      <c r="B12" s="12" t="s">
        <v>114</v>
      </c>
      <c r="C12" s="11" t="s">
        <v>8</v>
      </c>
      <c r="D12" s="15">
        <v>0.4</v>
      </c>
      <c r="E12" s="13">
        <f>D12*12*$H$10</f>
        <v>2065.4400000000005</v>
      </c>
      <c r="F12" s="38"/>
    </row>
    <row r="13" spans="1:8" ht="48">
      <c r="A13" s="174" t="s">
        <v>128</v>
      </c>
      <c r="B13" s="202" t="s">
        <v>114</v>
      </c>
      <c r="C13" s="11" t="s">
        <v>8</v>
      </c>
      <c r="D13" s="15">
        <v>0.52</v>
      </c>
      <c r="E13" s="13">
        <f t="shared" ref="E13:E22" si="0">D13*12*$H$10</f>
        <v>2685.0720000000001</v>
      </c>
      <c r="F13" s="38"/>
    </row>
    <row r="14" spans="1:8" ht="51">
      <c r="A14" s="14" t="s">
        <v>9</v>
      </c>
      <c r="B14" s="11" t="s">
        <v>107</v>
      </c>
      <c r="C14" s="11" t="s">
        <v>10</v>
      </c>
      <c r="D14" s="12">
        <v>1.05</v>
      </c>
      <c r="E14" s="13">
        <f t="shared" si="0"/>
        <v>5421.7800000000007</v>
      </c>
      <c r="F14" s="39"/>
    </row>
    <row r="15" spans="1:8" ht="51">
      <c r="A15" s="14" t="s">
        <v>34</v>
      </c>
      <c r="B15" s="11" t="s">
        <v>14</v>
      </c>
      <c r="C15" s="11" t="s">
        <v>8</v>
      </c>
      <c r="D15" s="12">
        <v>0.6</v>
      </c>
      <c r="E15" s="13">
        <f t="shared" si="0"/>
        <v>3098.16</v>
      </c>
      <c r="F15" s="39"/>
    </row>
    <row r="16" spans="1:8" ht="51">
      <c r="A16" s="14" t="s">
        <v>11</v>
      </c>
      <c r="B16" s="11" t="s">
        <v>107</v>
      </c>
      <c r="C16" s="11" t="s">
        <v>12</v>
      </c>
      <c r="D16" s="12">
        <v>0.24</v>
      </c>
      <c r="E16" s="13">
        <v>1268.18</v>
      </c>
      <c r="F16" s="39"/>
      <c r="G16" s="116"/>
    </row>
    <row r="17" spans="1:7" ht="25.5">
      <c r="A17" s="14" t="s">
        <v>13</v>
      </c>
      <c r="B17" s="11" t="s">
        <v>107</v>
      </c>
      <c r="C17" s="11" t="s">
        <v>8</v>
      </c>
      <c r="D17" s="11">
        <v>7.28</v>
      </c>
      <c r="E17" s="13">
        <f t="shared" si="0"/>
        <v>37591.008000000002</v>
      </c>
      <c r="F17" s="39"/>
    </row>
    <row r="18" spans="1:7" ht="25.5">
      <c r="A18" s="14" t="s">
        <v>29</v>
      </c>
      <c r="B18" s="11" t="s">
        <v>16</v>
      </c>
      <c r="C18" s="11" t="s">
        <v>8</v>
      </c>
      <c r="D18" s="12">
        <v>3.18</v>
      </c>
      <c r="E18" s="13">
        <f t="shared" si="0"/>
        <v>16420.248000000003</v>
      </c>
      <c r="F18" s="39"/>
    </row>
    <row r="19" spans="1:7" ht="18.75" customHeight="1">
      <c r="A19" s="14" t="s">
        <v>33</v>
      </c>
      <c r="B19" s="11" t="s">
        <v>214</v>
      </c>
      <c r="C19" s="11" t="s">
        <v>124</v>
      </c>
      <c r="D19" s="12">
        <v>0.36</v>
      </c>
      <c r="E19" s="13">
        <f t="shared" si="0"/>
        <v>1858.8960000000002</v>
      </c>
      <c r="F19" s="39"/>
    </row>
    <row r="20" spans="1:7" ht="25.5">
      <c r="A20" s="14" t="s">
        <v>15</v>
      </c>
      <c r="B20" s="11" t="s">
        <v>16</v>
      </c>
      <c r="C20" s="11" t="s">
        <v>8</v>
      </c>
      <c r="D20" s="12">
        <v>0.98</v>
      </c>
      <c r="E20" s="13">
        <f t="shared" si="0"/>
        <v>5060.3280000000004</v>
      </c>
      <c r="F20" s="39"/>
    </row>
    <row r="21" spans="1:7" ht="25.5">
      <c r="A21" s="14" t="s">
        <v>18</v>
      </c>
      <c r="B21" s="11" t="s">
        <v>107</v>
      </c>
      <c r="C21" s="11" t="s">
        <v>8</v>
      </c>
      <c r="D21" s="11">
        <v>0.35</v>
      </c>
      <c r="E21" s="13">
        <f t="shared" si="0"/>
        <v>1807.2599999999998</v>
      </c>
      <c r="F21" s="39"/>
      <c r="G21" s="116"/>
    </row>
    <row r="22" spans="1:7" ht="25.5">
      <c r="A22" s="14" t="s">
        <v>19</v>
      </c>
      <c r="B22" s="11" t="s">
        <v>14</v>
      </c>
      <c r="C22" s="11" t="s">
        <v>8</v>
      </c>
      <c r="D22" s="11">
        <v>1.55</v>
      </c>
      <c r="E22" s="13">
        <f t="shared" si="0"/>
        <v>8003.5800000000008</v>
      </c>
      <c r="F22" s="39"/>
      <c r="G22" s="116"/>
    </row>
    <row r="23" spans="1:7">
      <c r="A23" s="14" t="s">
        <v>417</v>
      </c>
      <c r="B23" s="11" t="s">
        <v>418</v>
      </c>
      <c r="C23" s="11" t="s">
        <v>124</v>
      </c>
      <c r="D23" s="22"/>
      <c r="E23" s="23">
        <v>5499</v>
      </c>
      <c r="F23" s="39"/>
      <c r="G23" s="116"/>
    </row>
    <row r="24" spans="1:7" ht="19.5" thickBot="1">
      <c r="A24" s="16" t="s">
        <v>32</v>
      </c>
      <c r="B24" s="17"/>
      <c r="C24" s="17"/>
      <c r="D24" s="84"/>
      <c r="E24" s="115">
        <f>SUM(E12:E23)</f>
        <v>90778.95199999999</v>
      </c>
      <c r="F24" s="40"/>
      <c r="G24" s="116"/>
    </row>
    <row r="25" spans="1:7">
      <c r="A25" s="5"/>
      <c r="B25" s="5"/>
      <c r="C25" s="5"/>
      <c r="D25" s="5"/>
      <c r="E25" s="6"/>
      <c r="F25" s="6"/>
    </row>
    <row r="26" spans="1:7" ht="32.25" customHeight="1">
      <c r="A26" s="230" t="s">
        <v>419</v>
      </c>
      <c r="B26" s="230"/>
      <c r="C26" s="230"/>
      <c r="D26" s="230"/>
      <c r="E26" s="230"/>
      <c r="F26" s="106"/>
    </row>
    <row r="27" spans="1:7">
      <c r="A27" s="5"/>
      <c r="B27" s="5"/>
      <c r="C27" s="5"/>
      <c r="D27" s="5"/>
      <c r="E27" s="6"/>
      <c r="F27" s="6"/>
    </row>
    <row r="28" spans="1:7" ht="48" customHeight="1">
      <c r="A28" s="230" t="s">
        <v>420</v>
      </c>
      <c r="B28" s="230"/>
      <c r="C28" s="230"/>
      <c r="D28" s="230"/>
      <c r="E28" s="230"/>
      <c r="F28" s="106"/>
    </row>
    <row r="29" spans="1:7">
      <c r="A29" s="5"/>
      <c r="B29" s="5"/>
      <c r="C29" s="5"/>
      <c r="D29" s="5"/>
      <c r="E29" s="6"/>
      <c r="F29" s="6"/>
    </row>
    <row r="30" spans="1:7" ht="30" customHeight="1">
      <c r="A30" s="230" t="s">
        <v>99</v>
      </c>
      <c r="B30" s="230"/>
      <c r="C30" s="230"/>
      <c r="D30" s="230"/>
      <c r="E30" s="230"/>
      <c r="F30" s="107"/>
    </row>
    <row r="31" spans="1:7">
      <c r="A31" s="136"/>
      <c r="B31" s="136"/>
      <c r="C31" s="136"/>
      <c r="D31" s="136"/>
      <c r="E31" s="136"/>
      <c r="F31" s="6"/>
    </row>
    <row r="32" spans="1:7" ht="28.5" customHeight="1">
      <c r="A32" s="230" t="s">
        <v>21</v>
      </c>
      <c r="B32" s="230"/>
      <c r="C32" s="230"/>
      <c r="D32" s="230"/>
      <c r="E32" s="230"/>
      <c r="F32" s="106"/>
    </row>
    <row r="33" spans="1:6">
      <c r="A33" s="5"/>
      <c r="B33" s="5"/>
      <c r="C33" s="5"/>
      <c r="D33" s="5"/>
      <c r="E33" s="6"/>
      <c r="F33" s="6"/>
    </row>
    <row r="34" spans="1:6">
      <c r="A34" s="5"/>
      <c r="B34" s="5"/>
      <c r="C34" s="5"/>
      <c r="D34" s="5"/>
      <c r="E34" s="6"/>
      <c r="F34" s="6"/>
    </row>
    <row r="35" spans="1:6">
      <c r="A35" s="236" t="s">
        <v>22</v>
      </c>
      <c r="B35" s="236"/>
      <c r="C35" s="236"/>
      <c r="D35" s="236"/>
      <c r="E35" s="236"/>
      <c r="F35" s="108"/>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70" spans="1:1">
      <c r="A70"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67.xml><?xml version="1.0" encoding="utf-8"?>
<worksheet xmlns="http://schemas.openxmlformats.org/spreadsheetml/2006/main" xmlns:r="http://schemas.openxmlformats.org/officeDocument/2006/relationships">
  <dimension ref="A1:H75"/>
  <sheetViews>
    <sheetView topLeftCell="A19" workbookViewId="0">
      <selection activeCell="J31" sqref="J31"/>
    </sheetView>
  </sheetViews>
  <sheetFormatPr defaultRowHeight="15"/>
  <cols>
    <col min="1" max="1" width="30.42578125" customWidth="1"/>
    <col min="2" max="2" width="15.7109375" customWidth="1"/>
    <col min="3" max="3" width="11.5703125" customWidth="1"/>
    <col min="4" max="4" width="19" customWidth="1"/>
    <col min="5" max="5" width="17.28515625" style="20" customWidth="1"/>
    <col min="6" max="6" width="13.7109375" style="20" customWidth="1"/>
    <col min="8" max="8" width="9.140625" customWidth="1"/>
  </cols>
  <sheetData>
    <row r="1" spans="1:8" ht="15.75">
      <c r="A1" s="231" t="s">
        <v>0</v>
      </c>
      <c r="B1" s="231"/>
      <c r="C1" s="231"/>
      <c r="D1" s="231"/>
      <c r="E1" s="231"/>
      <c r="F1" s="207"/>
    </row>
    <row r="2" spans="1:8" ht="36" customHeight="1">
      <c r="A2" s="232" t="s">
        <v>1</v>
      </c>
      <c r="B2" s="232"/>
      <c r="C2" s="232"/>
      <c r="D2" s="232"/>
      <c r="E2" s="232"/>
      <c r="F2" s="208"/>
    </row>
    <row r="3" spans="1:8">
      <c r="A3" s="1"/>
      <c r="B3" s="1"/>
      <c r="C3" s="1"/>
      <c r="D3" s="1"/>
      <c r="E3" s="2"/>
      <c r="F3" s="2"/>
    </row>
    <row r="4" spans="1:8" ht="15" customHeight="1">
      <c r="A4" s="206" t="s">
        <v>2</v>
      </c>
      <c r="B4" s="1"/>
      <c r="C4" s="1"/>
      <c r="D4" s="233" t="s">
        <v>220</v>
      </c>
      <c r="E4" s="233"/>
      <c r="F4" s="209"/>
    </row>
    <row r="5" spans="1:8">
      <c r="A5" s="1"/>
      <c r="B5" s="1"/>
      <c r="C5" s="1"/>
      <c r="D5" s="1"/>
      <c r="E5" s="2"/>
      <c r="F5" s="2"/>
    </row>
    <row r="6" spans="1:8">
      <c r="A6" s="1"/>
      <c r="B6" s="1"/>
      <c r="C6" s="1"/>
      <c r="D6" s="1"/>
      <c r="E6" s="2"/>
      <c r="F6" s="2"/>
    </row>
    <row r="7" spans="1:8" ht="91.5" customHeight="1">
      <c r="A7" s="230" t="s">
        <v>140</v>
      </c>
      <c r="B7" s="230"/>
      <c r="C7" s="230"/>
      <c r="D7" s="230"/>
      <c r="E7" s="230"/>
      <c r="F7" s="206"/>
    </row>
    <row r="8" spans="1:8">
      <c r="A8" s="3"/>
      <c r="B8" s="3"/>
      <c r="C8" s="3"/>
      <c r="D8" s="3"/>
      <c r="E8" s="4"/>
      <c r="F8" s="4"/>
    </row>
    <row r="9" spans="1:8" ht="45.75" customHeight="1">
      <c r="A9" s="230" t="s">
        <v>141</v>
      </c>
      <c r="B9" s="230"/>
      <c r="C9" s="230"/>
      <c r="D9" s="230"/>
      <c r="E9" s="230"/>
      <c r="F9" s="206"/>
    </row>
    <row r="10" spans="1:8" ht="15.75" thickBot="1">
      <c r="A10" s="5"/>
      <c r="B10" s="5"/>
      <c r="C10" s="5"/>
      <c r="D10" s="5"/>
      <c r="E10" s="6"/>
      <c r="F10" s="6"/>
      <c r="H10">
        <v>1349.4</v>
      </c>
    </row>
    <row r="11" spans="1:8" ht="82.5" customHeight="1">
      <c r="A11" s="7" t="s">
        <v>3</v>
      </c>
      <c r="B11" s="8" t="s">
        <v>4</v>
      </c>
      <c r="C11" s="8" t="s">
        <v>5</v>
      </c>
      <c r="D11" s="9" t="s">
        <v>6</v>
      </c>
      <c r="E11" s="10" t="s">
        <v>7</v>
      </c>
      <c r="F11" s="38"/>
    </row>
    <row r="12" spans="1:8" ht="48">
      <c r="A12" s="174" t="s">
        <v>113</v>
      </c>
      <c r="B12" s="12" t="s">
        <v>114</v>
      </c>
      <c r="C12" s="11" t="s">
        <v>8</v>
      </c>
      <c r="D12" s="15">
        <v>0.4</v>
      </c>
      <c r="E12" s="13">
        <f>D12*12*$H$10</f>
        <v>6477.1200000000017</v>
      </c>
      <c r="F12" s="38"/>
    </row>
    <row r="13" spans="1:8" ht="48">
      <c r="A13" s="174" t="s">
        <v>128</v>
      </c>
      <c r="B13" s="202" t="s">
        <v>114</v>
      </c>
      <c r="C13" s="11" t="s">
        <v>8</v>
      </c>
      <c r="D13" s="15">
        <v>0.52</v>
      </c>
      <c r="E13" s="13">
        <f t="shared" ref="E13:E23" si="0">D13*12*$H$10</f>
        <v>8420.2560000000012</v>
      </c>
      <c r="F13" s="38"/>
    </row>
    <row r="14" spans="1:8" ht="51">
      <c r="A14" s="14" t="s">
        <v>9</v>
      </c>
      <c r="B14" s="11" t="s">
        <v>107</v>
      </c>
      <c r="C14" s="11" t="s">
        <v>10</v>
      </c>
      <c r="D14" s="12">
        <v>0.56000000000000005</v>
      </c>
      <c r="E14" s="13">
        <f>D14*12*H10</f>
        <v>9067.9680000000008</v>
      </c>
      <c r="F14" s="39"/>
      <c r="G14" s="116"/>
    </row>
    <row r="15" spans="1:8" ht="38.25">
      <c r="A15" s="14" t="s">
        <v>119</v>
      </c>
      <c r="B15" s="11" t="s">
        <v>14</v>
      </c>
      <c r="C15" s="11" t="s">
        <v>8</v>
      </c>
      <c r="D15" s="12">
        <v>1.04</v>
      </c>
      <c r="E15" s="13">
        <f t="shared" si="0"/>
        <v>16840.512000000002</v>
      </c>
      <c r="F15" s="39"/>
    </row>
    <row r="16" spans="1:8" ht="51">
      <c r="A16" s="14" t="s">
        <v>11</v>
      </c>
      <c r="B16" s="11" t="s">
        <v>107</v>
      </c>
      <c r="C16" s="11" t="s">
        <v>12</v>
      </c>
      <c r="D16" s="12">
        <v>0.14000000000000001</v>
      </c>
      <c r="E16" s="13">
        <f t="shared" si="0"/>
        <v>2266.9920000000002</v>
      </c>
      <c r="F16" s="39"/>
      <c r="G16" s="116"/>
    </row>
    <row r="17" spans="1:7" ht="25.5">
      <c r="A17" s="14" t="s">
        <v>13</v>
      </c>
      <c r="B17" s="11" t="s">
        <v>107</v>
      </c>
      <c r="C17" s="11" t="s">
        <v>8</v>
      </c>
      <c r="D17" s="11">
        <v>8.43</v>
      </c>
      <c r="E17" s="13">
        <f t="shared" si="0"/>
        <v>136505.304</v>
      </c>
      <c r="F17" s="39"/>
    </row>
    <row r="18" spans="1:7">
      <c r="A18" s="14" t="s">
        <v>29</v>
      </c>
      <c r="B18" s="11" t="s">
        <v>14</v>
      </c>
      <c r="C18" s="11" t="s">
        <v>8</v>
      </c>
      <c r="D18" s="12">
        <v>3.48</v>
      </c>
      <c r="E18" s="13">
        <f t="shared" si="0"/>
        <v>56350.944000000003</v>
      </c>
      <c r="F18" s="39"/>
    </row>
    <row r="19" spans="1:7">
      <c r="A19" s="14" t="s">
        <v>33</v>
      </c>
      <c r="B19" s="11" t="s">
        <v>107</v>
      </c>
      <c r="C19" s="11" t="s">
        <v>8</v>
      </c>
      <c r="D19" s="12">
        <v>0.2</v>
      </c>
      <c r="E19" s="13">
        <f t="shared" si="0"/>
        <v>3238.5600000000009</v>
      </c>
      <c r="F19" s="39"/>
      <c r="G19" s="116"/>
    </row>
    <row r="20" spans="1:7" ht="25.5">
      <c r="A20" s="14" t="s">
        <v>15</v>
      </c>
      <c r="B20" s="11" t="s">
        <v>16</v>
      </c>
      <c r="C20" s="11" t="s">
        <v>8</v>
      </c>
      <c r="D20" s="12">
        <v>0.89</v>
      </c>
      <c r="E20" s="13">
        <f t="shared" si="0"/>
        <v>14411.592000000001</v>
      </c>
      <c r="F20" s="39"/>
    </row>
    <row r="21" spans="1:7" ht="25.5">
      <c r="A21" s="14" t="s">
        <v>17</v>
      </c>
      <c r="B21" s="11" t="s">
        <v>16</v>
      </c>
      <c r="C21" s="11" t="s">
        <v>8</v>
      </c>
      <c r="D21" s="12">
        <v>0.5</v>
      </c>
      <c r="E21" s="13">
        <f t="shared" si="0"/>
        <v>8096.4000000000005</v>
      </c>
      <c r="F21" s="39"/>
    </row>
    <row r="22" spans="1:7" ht="25.5">
      <c r="A22" s="14" t="s">
        <v>18</v>
      </c>
      <c r="B22" s="11" t="s">
        <v>107</v>
      </c>
      <c r="C22" s="11" t="s">
        <v>8</v>
      </c>
      <c r="D22" s="11">
        <v>0.35</v>
      </c>
      <c r="E22" s="13">
        <f t="shared" si="0"/>
        <v>5667.48</v>
      </c>
      <c r="F22" s="39"/>
      <c r="G22" s="116"/>
    </row>
    <row r="23" spans="1:7" ht="25.5">
      <c r="A23" s="14" t="s">
        <v>19</v>
      </c>
      <c r="B23" s="11" t="s">
        <v>14</v>
      </c>
      <c r="C23" s="11" t="s">
        <v>8</v>
      </c>
      <c r="D23" s="11">
        <v>1.05</v>
      </c>
      <c r="E23" s="13">
        <f t="shared" si="0"/>
        <v>17002.440000000002</v>
      </c>
      <c r="F23" s="39"/>
      <c r="G23" s="116"/>
    </row>
    <row r="24" spans="1:7">
      <c r="A24" s="21" t="s">
        <v>206</v>
      </c>
      <c r="B24" s="22" t="s">
        <v>402</v>
      </c>
      <c r="C24" s="22" t="s">
        <v>124</v>
      </c>
      <c r="D24" s="22"/>
      <c r="E24" s="23">
        <v>10971</v>
      </c>
      <c r="F24" s="39"/>
      <c r="G24" s="116"/>
    </row>
    <row r="25" spans="1:7">
      <c r="A25" s="21" t="s">
        <v>206</v>
      </c>
      <c r="B25" s="22" t="s">
        <v>414</v>
      </c>
      <c r="C25" s="11" t="s">
        <v>124</v>
      </c>
      <c r="D25" s="22"/>
      <c r="E25" s="23">
        <v>4550</v>
      </c>
      <c r="F25" s="39"/>
      <c r="G25" s="116"/>
    </row>
    <row r="26" spans="1:7">
      <c r="A26" s="21" t="s">
        <v>213</v>
      </c>
      <c r="B26" s="22" t="s">
        <v>418</v>
      </c>
      <c r="C26" s="11" t="s">
        <v>124</v>
      </c>
      <c r="D26" s="22"/>
      <c r="E26" s="23">
        <v>837</v>
      </c>
      <c r="F26" s="39"/>
      <c r="G26" s="116"/>
    </row>
    <row r="27" spans="1:7">
      <c r="A27" s="21" t="s">
        <v>421</v>
      </c>
      <c r="B27" s="22" t="s">
        <v>403</v>
      </c>
      <c r="C27" s="11" t="s">
        <v>124</v>
      </c>
      <c r="D27" s="22"/>
      <c r="E27" s="23">
        <v>1200</v>
      </c>
      <c r="F27" s="39"/>
      <c r="G27" s="116"/>
    </row>
    <row r="28" spans="1:7">
      <c r="A28" s="21" t="s">
        <v>221</v>
      </c>
      <c r="B28" s="22" t="s">
        <v>380</v>
      </c>
      <c r="C28" s="11" t="s">
        <v>124</v>
      </c>
      <c r="D28" s="22"/>
      <c r="E28" s="23">
        <v>2747</v>
      </c>
      <c r="F28" s="39"/>
      <c r="G28" s="116"/>
    </row>
    <row r="29" spans="1:7" ht="19.5" thickBot="1">
      <c r="A29" s="16" t="s">
        <v>32</v>
      </c>
      <c r="B29" s="17"/>
      <c r="C29" s="17"/>
      <c r="D29" s="84"/>
      <c r="E29" s="115">
        <f>SUM(E12:E28)</f>
        <v>304650.56800000003</v>
      </c>
      <c r="F29" s="40"/>
      <c r="G29" s="116"/>
    </row>
    <row r="30" spans="1:7">
      <c r="A30" s="5"/>
      <c r="B30" s="5"/>
      <c r="C30" s="5"/>
      <c r="D30" s="5"/>
      <c r="E30" s="6"/>
      <c r="F30" s="6"/>
    </row>
    <row r="31" spans="1:7" ht="32.25" customHeight="1">
      <c r="A31" s="230" t="s">
        <v>422</v>
      </c>
      <c r="B31" s="230"/>
      <c r="C31" s="230"/>
      <c r="D31" s="230"/>
      <c r="E31" s="230"/>
      <c r="F31" s="206"/>
    </row>
    <row r="32" spans="1:7">
      <c r="A32" s="138"/>
      <c r="B32" s="138"/>
      <c r="C32" s="138"/>
      <c r="D32" s="138"/>
      <c r="E32" s="139"/>
      <c r="F32" s="6"/>
    </row>
    <row r="33" spans="1:6" ht="45.75" customHeight="1">
      <c r="A33" s="230" t="s">
        <v>423</v>
      </c>
      <c r="B33" s="230"/>
      <c r="C33" s="230"/>
      <c r="D33" s="230"/>
      <c r="E33" s="230"/>
      <c r="F33" s="206"/>
    </row>
    <row r="34" spans="1:6">
      <c r="A34" s="5"/>
      <c r="B34" s="5"/>
      <c r="C34" s="5"/>
      <c r="D34" s="5"/>
      <c r="E34" s="6"/>
      <c r="F34" s="6"/>
    </row>
    <row r="35" spans="1:6" ht="30" customHeight="1">
      <c r="A35" s="230" t="s">
        <v>99</v>
      </c>
      <c r="B35" s="230"/>
      <c r="C35" s="230"/>
      <c r="D35" s="230"/>
      <c r="E35" s="230"/>
      <c r="F35" s="210"/>
    </row>
    <row r="36" spans="1:6">
      <c r="A36" s="206"/>
      <c r="B36" s="206"/>
      <c r="C36" s="206"/>
      <c r="D36" s="206"/>
      <c r="E36" s="206"/>
      <c r="F36" s="6"/>
    </row>
    <row r="37" spans="1:6" ht="28.5" customHeight="1">
      <c r="A37" s="230" t="s">
        <v>21</v>
      </c>
      <c r="B37" s="230"/>
      <c r="C37" s="230"/>
      <c r="D37" s="230"/>
      <c r="E37" s="230"/>
      <c r="F37" s="206"/>
    </row>
    <row r="38" spans="1:6">
      <c r="A38" s="5"/>
      <c r="B38" s="5"/>
      <c r="C38" s="5"/>
      <c r="D38" s="5"/>
      <c r="E38" s="6"/>
      <c r="F38" s="6"/>
    </row>
    <row r="39" spans="1:6">
      <c r="A39" s="5"/>
      <c r="B39" s="5"/>
      <c r="C39" s="5"/>
      <c r="D39" s="5"/>
      <c r="E39" s="6"/>
      <c r="F39" s="6"/>
    </row>
    <row r="40" spans="1:6">
      <c r="A40" s="236" t="s">
        <v>22</v>
      </c>
      <c r="B40" s="236"/>
      <c r="C40" s="236"/>
      <c r="D40" s="236"/>
      <c r="E40" s="236"/>
      <c r="F40" s="211"/>
    </row>
    <row r="41" spans="1:6">
      <c r="A41" s="5"/>
      <c r="B41" s="5"/>
      <c r="C41" s="5"/>
      <c r="D41" s="5"/>
      <c r="E41" s="6"/>
      <c r="F41" s="6"/>
    </row>
    <row r="42" spans="1:6">
      <c r="A42" s="5" t="s">
        <v>23</v>
      </c>
      <c r="B42" s="5" t="s">
        <v>178</v>
      </c>
      <c r="C42" s="5"/>
      <c r="D42" s="5"/>
      <c r="E42" s="6" t="s">
        <v>25</v>
      </c>
      <c r="F42" s="6"/>
    </row>
    <row r="43" spans="1:6">
      <c r="A43" s="5"/>
      <c r="B43" s="235" t="s">
        <v>179</v>
      </c>
      <c r="C43" s="235"/>
      <c r="D43" s="235"/>
      <c r="E43" s="6" t="s">
        <v>27</v>
      </c>
      <c r="F43" s="6"/>
    </row>
    <row r="44" spans="1:6">
      <c r="A44" s="5"/>
      <c r="B44" s="5"/>
      <c r="C44" s="5"/>
      <c r="D44" s="5"/>
      <c r="E44" s="6"/>
      <c r="F44" s="6"/>
    </row>
    <row r="45" spans="1:6">
      <c r="A45" s="5"/>
      <c r="B45" s="5"/>
      <c r="C45" s="5"/>
      <c r="D45" s="5"/>
      <c r="E45" s="6"/>
      <c r="F45" s="6"/>
    </row>
    <row r="46" spans="1:6">
      <c r="A46" s="5" t="s">
        <v>28</v>
      </c>
      <c r="B46" s="5" t="s">
        <v>24</v>
      </c>
      <c r="C46" s="5"/>
      <c r="D46" s="5"/>
      <c r="E46" s="6" t="s">
        <v>25</v>
      </c>
      <c r="F46" s="6"/>
    </row>
    <row r="47" spans="1:6">
      <c r="A47" s="5"/>
      <c r="B47" s="234" t="s">
        <v>26</v>
      </c>
      <c r="C47" s="234"/>
      <c r="D47" s="234"/>
      <c r="E47" s="6" t="s">
        <v>27</v>
      </c>
      <c r="F47" s="6"/>
    </row>
    <row r="48" spans="1:6">
      <c r="A48" s="5"/>
      <c r="B48" s="5"/>
      <c r="C48" s="5"/>
      <c r="D48" s="5"/>
      <c r="E48" s="6"/>
      <c r="F48" s="6"/>
    </row>
    <row r="75" spans="1:1">
      <c r="A75" t="s">
        <v>105</v>
      </c>
    </row>
  </sheetData>
  <mergeCells count="12">
    <mergeCell ref="B47:D47"/>
    <mergeCell ref="A1:E1"/>
    <mergeCell ref="A2:E2"/>
    <mergeCell ref="D4:E4"/>
    <mergeCell ref="A7:E7"/>
    <mergeCell ref="A9:E9"/>
    <mergeCell ref="A31:E31"/>
    <mergeCell ref="A33:E33"/>
    <mergeCell ref="A35:E35"/>
    <mergeCell ref="A37:E37"/>
    <mergeCell ref="A40:E40"/>
    <mergeCell ref="B43:D43"/>
  </mergeCells>
  <pageMargins left="0.24" right="0.21" top="0.4" bottom="0.32" header="0.3" footer="0.24"/>
  <pageSetup paperSize="9" orientation="portrait" r:id="rId1"/>
</worksheet>
</file>

<file path=xl/worksheets/sheet68.xml><?xml version="1.0" encoding="utf-8"?>
<worksheet xmlns="http://schemas.openxmlformats.org/spreadsheetml/2006/main" xmlns:r="http://schemas.openxmlformats.org/officeDocument/2006/relationships">
  <dimension ref="A1:H71"/>
  <sheetViews>
    <sheetView topLeftCell="A12" workbookViewId="0">
      <selection activeCell="B23" sqref="B23"/>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03"/>
    </row>
    <row r="2" spans="1:8" ht="36" customHeight="1">
      <c r="A2" s="232" t="s">
        <v>1</v>
      </c>
      <c r="B2" s="232"/>
      <c r="C2" s="232"/>
      <c r="D2" s="232"/>
      <c r="E2" s="232"/>
      <c r="F2" s="104"/>
    </row>
    <row r="3" spans="1:8">
      <c r="A3" s="1"/>
      <c r="B3" s="1"/>
      <c r="C3" s="1"/>
      <c r="D3" s="1"/>
      <c r="E3" s="2"/>
      <c r="F3" s="2"/>
    </row>
    <row r="4" spans="1:8" ht="15" customHeight="1">
      <c r="A4" s="106" t="s">
        <v>2</v>
      </c>
      <c r="B4" s="1"/>
      <c r="C4" s="1"/>
      <c r="D4" s="233" t="s">
        <v>220</v>
      </c>
      <c r="E4" s="233"/>
      <c r="F4" s="105"/>
    </row>
    <row r="5" spans="1:8">
      <c r="A5" s="1"/>
      <c r="B5" s="1"/>
      <c r="C5" s="1"/>
      <c r="D5" s="1"/>
      <c r="E5" s="2"/>
      <c r="F5" s="2"/>
    </row>
    <row r="6" spans="1:8">
      <c r="A6" s="1"/>
      <c r="B6" s="1"/>
      <c r="C6" s="1"/>
      <c r="D6" s="1"/>
      <c r="E6" s="2"/>
      <c r="F6" s="2"/>
    </row>
    <row r="7" spans="1:8" ht="90.75" customHeight="1">
      <c r="A7" s="230" t="s">
        <v>200</v>
      </c>
      <c r="B7" s="230"/>
      <c r="C7" s="230"/>
      <c r="D7" s="230"/>
      <c r="E7" s="230"/>
      <c r="F7" s="106"/>
    </row>
    <row r="8" spans="1:8">
      <c r="A8" s="3"/>
      <c r="B8" s="3"/>
      <c r="C8" s="3"/>
      <c r="D8" s="3"/>
      <c r="E8" s="4"/>
      <c r="F8" s="4"/>
    </row>
    <row r="9" spans="1:8" ht="45.75" customHeight="1">
      <c r="A9" s="230" t="s">
        <v>93</v>
      </c>
      <c r="B9" s="230"/>
      <c r="C9" s="230"/>
      <c r="D9" s="230"/>
      <c r="E9" s="230"/>
      <c r="F9" s="106"/>
    </row>
    <row r="10" spans="1:8" ht="15.75" thickBot="1">
      <c r="A10" s="5"/>
      <c r="B10" s="5"/>
      <c r="C10" s="5"/>
      <c r="D10" s="5"/>
      <c r="E10" s="6"/>
      <c r="F10" s="6"/>
      <c r="H10">
        <v>280.10000000000002</v>
      </c>
    </row>
    <row r="11" spans="1:8" ht="82.5" customHeight="1">
      <c r="A11" s="7" t="s">
        <v>3</v>
      </c>
      <c r="B11" s="8" t="s">
        <v>4</v>
      </c>
      <c r="C11" s="8" t="s">
        <v>5</v>
      </c>
      <c r="D11" s="9" t="s">
        <v>6</v>
      </c>
      <c r="E11" s="10" t="s">
        <v>7</v>
      </c>
      <c r="F11" s="38"/>
    </row>
    <row r="12" spans="1:8" ht="48">
      <c r="A12" s="174" t="s">
        <v>113</v>
      </c>
      <c r="B12" s="12" t="s">
        <v>114</v>
      </c>
      <c r="C12" s="11" t="s">
        <v>8</v>
      </c>
      <c r="D12" s="15">
        <v>0.4</v>
      </c>
      <c r="E12" s="13">
        <f t="shared" ref="E12:E13" si="0">D12*$H$10*12</f>
        <v>1344.4800000000002</v>
      </c>
      <c r="F12" s="38"/>
    </row>
    <row r="13" spans="1:8" ht="48">
      <c r="A13" s="174" t="s">
        <v>128</v>
      </c>
      <c r="B13" s="202" t="s">
        <v>114</v>
      </c>
      <c r="C13" s="11" t="s">
        <v>8</v>
      </c>
      <c r="D13" s="15">
        <v>0.52</v>
      </c>
      <c r="E13" s="13">
        <f t="shared" si="0"/>
        <v>1747.8240000000001</v>
      </c>
      <c r="F13" s="38"/>
    </row>
    <row r="14" spans="1:8" ht="38.25">
      <c r="A14" s="14" t="s">
        <v>118</v>
      </c>
      <c r="B14" s="11" t="s">
        <v>107</v>
      </c>
      <c r="C14" s="11" t="s">
        <v>10</v>
      </c>
      <c r="D14" s="12">
        <v>1.43</v>
      </c>
      <c r="E14" s="13">
        <f>D14*$H$10*12</f>
        <v>4806.5159999999996</v>
      </c>
      <c r="F14" s="39"/>
    </row>
    <row r="15" spans="1:8" ht="38.25">
      <c r="A15" s="14" t="s">
        <v>119</v>
      </c>
      <c r="B15" s="11" t="s">
        <v>14</v>
      </c>
      <c r="C15" s="11" t="s">
        <v>8</v>
      </c>
      <c r="D15" s="12">
        <v>0.6</v>
      </c>
      <c r="E15" s="13">
        <f t="shared" ref="E15:E22" si="1">D15*$H$10*12</f>
        <v>2016.72</v>
      </c>
      <c r="F15" s="39"/>
    </row>
    <row r="16" spans="1:8" ht="51">
      <c r="A16" s="14" t="s">
        <v>11</v>
      </c>
      <c r="B16" s="11" t="s">
        <v>107</v>
      </c>
      <c r="C16" s="11" t="s">
        <v>12</v>
      </c>
      <c r="D16" s="12">
        <v>0.3</v>
      </c>
      <c r="E16" s="13">
        <f t="shared" si="1"/>
        <v>1008.36</v>
      </c>
      <c r="F16" s="39"/>
    </row>
    <row r="17" spans="1:7" ht="25.5">
      <c r="A17" s="14" t="s">
        <v>13</v>
      </c>
      <c r="B17" s="11" t="s">
        <v>107</v>
      </c>
      <c r="C17" s="11" t="s">
        <v>8</v>
      </c>
      <c r="D17" s="11">
        <v>9.4700000000000006</v>
      </c>
      <c r="E17" s="13">
        <f t="shared" si="1"/>
        <v>31830.564000000006</v>
      </c>
      <c r="F17" s="39"/>
    </row>
    <row r="18" spans="1:7">
      <c r="A18" s="14" t="s">
        <v>29</v>
      </c>
      <c r="B18" s="11" t="s">
        <v>14</v>
      </c>
      <c r="C18" s="11" t="s">
        <v>8</v>
      </c>
      <c r="D18" s="12">
        <v>3.18</v>
      </c>
      <c r="E18" s="13">
        <f t="shared" si="1"/>
        <v>10688.616000000002</v>
      </c>
      <c r="F18" s="39"/>
    </row>
    <row r="19" spans="1:7" ht="25.5">
      <c r="A19" s="14" t="s">
        <v>15</v>
      </c>
      <c r="B19" s="11" t="s">
        <v>16</v>
      </c>
      <c r="C19" s="11" t="s">
        <v>8</v>
      </c>
      <c r="D19" s="12">
        <v>0.98</v>
      </c>
      <c r="E19" s="13">
        <f t="shared" si="1"/>
        <v>3293.9759999999997</v>
      </c>
      <c r="F19" s="39"/>
    </row>
    <row r="20" spans="1:7" ht="25.5">
      <c r="A20" s="14" t="s">
        <v>82</v>
      </c>
      <c r="B20" s="11" t="s">
        <v>16</v>
      </c>
      <c r="C20" s="11" t="s">
        <v>8</v>
      </c>
      <c r="D20" s="83">
        <v>0.61</v>
      </c>
      <c r="E20" s="13">
        <f t="shared" si="1"/>
        <v>2050.3320000000003</v>
      </c>
      <c r="F20" s="39"/>
    </row>
    <row r="21" spans="1:7" ht="25.5">
      <c r="A21" s="14" t="s">
        <v>18</v>
      </c>
      <c r="B21" s="11" t="s">
        <v>16</v>
      </c>
      <c r="C21" s="11" t="s">
        <v>8</v>
      </c>
      <c r="D21" s="11">
        <v>0.35</v>
      </c>
      <c r="E21" s="13">
        <f t="shared" si="1"/>
        <v>1176.42</v>
      </c>
      <c r="F21" s="39"/>
      <c r="G21" s="116"/>
    </row>
    <row r="22" spans="1:7" ht="25.5">
      <c r="A22" s="14" t="s">
        <v>19</v>
      </c>
      <c r="B22" s="11" t="s">
        <v>14</v>
      </c>
      <c r="C22" s="11" t="s">
        <v>8</v>
      </c>
      <c r="D22" s="11">
        <v>1.61</v>
      </c>
      <c r="E22" s="13">
        <f t="shared" si="1"/>
        <v>5411.5320000000011</v>
      </c>
      <c r="F22" s="39"/>
      <c r="G22" s="116"/>
    </row>
    <row r="23" spans="1:7" ht="25.5">
      <c r="A23" s="21" t="s">
        <v>127</v>
      </c>
      <c r="B23" s="22" t="s">
        <v>339</v>
      </c>
      <c r="C23" s="11" t="s">
        <v>124</v>
      </c>
      <c r="D23" s="22"/>
      <c r="E23" s="23">
        <f>36766.85/1000*H10/2</f>
        <v>5149.1973425000006</v>
      </c>
      <c r="F23" s="39"/>
      <c r="G23" s="116"/>
    </row>
    <row r="24" spans="1:7" ht="19.5" thickBot="1">
      <c r="A24" s="16" t="s">
        <v>32</v>
      </c>
      <c r="B24" s="17"/>
      <c r="C24" s="17"/>
      <c r="D24" s="84"/>
      <c r="E24" s="115">
        <f>SUM(E12:E23)</f>
        <v>70524.537342500014</v>
      </c>
      <c r="F24" s="40"/>
      <c r="G24" s="116"/>
    </row>
    <row r="25" spans="1:7">
      <c r="A25" s="5"/>
      <c r="B25" s="5"/>
      <c r="C25" s="5"/>
      <c r="D25" s="5"/>
      <c r="E25" s="6"/>
      <c r="F25" s="6"/>
    </row>
    <row r="26" spans="1:7" ht="32.25" customHeight="1">
      <c r="A26" s="230" t="s">
        <v>426</v>
      </c>
      <c r="B26" s="230"/>
      <c r="C26" s="230"/>
      <c r="D26" s="230"/>
      <c r="E26" s="230"/>
      <c r="F26" s="106"/>
    </row>
    <row r="27" spans="1:7">
      <c r="A27" s="5"/>
      <c r="B27" s="5"/>
      <c r="C27" s="5"/>
      <c r="D27" s="5"/>
      <c r="E27" s="6"/>
      <c r="F27" s="6"/>
    </row>
    <row r="28" spans="1:7" ht="34.5" customHeight="1">
      <c r="A28" s="230" t="s">
        <v>427</v>
      </c>
      <c r="B28" s="230"/>
      <c r="C28" s="230"/>
      <c r="D28" s="230"/>
      <c r="E28" s="230"/>
      <c r="F28" s="106"/>
    </row>
    <row r="29" spans="1:7">
      <c r="A29" s="5"/>
      <c r="B29" s="5"/>
      <c r="C29" s="5"/>
      <c r="D29" s="5"/>
      <c r="E29" s="6"/>
      <c r="F29" s="6"/>
    </row>
    <row r="30" spans="1:7" ht="32.25" customHeight="1">
      <c r="A30" s="230" t="s">
        <v>99</v>
      </c>
      <c r="B30" s="230"/>
      <c r="C30" s="230"/>
      <c r="D30" s="230"/>
      <c r="E30" s="230"/>
      <c r="F30" s="107"/>
    </row>
    <row r="31" spans="1:7">
      <c r="A31" s="137"/>
      <c r="B31" s="137"/>
      <c r="C31" s="137"/>
      <c r="D31" s="137"/>
      <c r="E31" s="137"/>
      <c r="F31" s="6"/>
    </row>
    <row r="32" spans="1:7" ht="28.5" customHeight="1">
      <c r="A32" s="230" t="s">
        <v>21</v>
      </c>
      <c r="B32" s="230"/>
      <c r="C32" s="230"/>
      <c r="D32" s="230"/>
      <c r="E32" s="230"/>
      <c r="F32" s="106"/>
    </row>
    <row r="33" spans="1:6">
      <c r="A33" s="5"/>
      <c r="B33" s="5"/>
      <c r="C33" s="5"/>
      <c r="D33" s="5"/>
      <c r="E33" s="6"/>
      <c r="F33" s="6"/>
    </row>
    <row r="34" spans="1:6">
      <c r="A34" s="5"/>
      <c r="B34" s="5"/>
      <c r="C34" s="5"/>
      <c r="D34" s="5"/>
      <c r="E34" s="6"/>
      <c r="F34" s="6"/>
    </row>
    <row r="35" spans="1:6">
      <c r="A35" s="236" t="s">
        <v>22</v>
      </c>
      <c r="B35" s="236"/>
      <c r="C35" s="236"/>
      <c r="D35" s="236"/>
      <c r="E35" s="236"/>
      <c r="F35" s="108"/>
    </row>
    <row r="36" spans="1:6">
      <c r="A36" s="5"/>
      <c r="B36" s="5"/>
      <c r="C36" s="5"/>
      <c r="D36" s="5"/>
      <c r="E36" s="6"/>
      <c r="F36" s="6"/>
    </row>
    <row r="37" spans="1:6">
      <c r="A37" s="5" t="s">
        <v>23</v>
      </c>
      <c r="B37" s="5" t="s">
        <v>178</v>
      </c>
      <c r="C37" s="5"/>
      <c r="D37" s="5"/>
      <c r="E37" s="6" t="s">
        <v>25</v>
      </c>
      <c r="F37" s="6"/>
    </row>
    <row r="38" spans="1:6">
      <c r="A38" s="5"/>
      <c r="B38" s="235" t="s">
        <v>179</v>
      </c>
      <c r="C38" s="235"/>
      <c r="D38" s="235"/>
      <c r="E38" s="6" t="s">
        <v>27</v>
      </c>
      <c r="F38" s="6"/>
    </row>
    <row r="39" spans="1:6">
      <c r="A39" s="5"/>
      <c r="B39" s="5"/>
      <c r="C39" s="5"/>
      <c r="D39" s="5"/>
      <c r="E39" s="6"/>
      <c r="F39" s="6"/>
    </row>
    <row r="40" spans="1:6">
      <c r="A40" s="5"/>
      <c r="B40" s="5"/>
      <c r="C40" s="5"/>
      <c r="D40" s="5"/>
      <c r="E40" s="6"/>
      <c r="F40" s="6"/>
    </row>
    <row r="41" spans="1:6">
      <c r="A41" s="5" t="s">
        <v>28</v>
      </c>
      <c r="B41" s="5" t="s">
        <v>24</v>
      </c>
      <c r="C41" s="5"/>
      <c r="D41" s="5"/>
      <c r="E41" s="6" t="s">
        <v>25</v>
      </c>
      <c r="F41" s="6"/>
    </row>
    <row r="42" spans="1:6">
      <c r="A42" s="5"/>
      <c r="B42" s="234" t="s">
        <v>26</v>
      </c>
      <c r="C42" s="234"/>
      <c r="D42" s="234"/>
      <c r="E42" s="6" t="s">
        <v>27</v>
      </c>
      <c r="F42" s="6"/>
    </row>
    <row r="43" spans="1:6">
      <c r="A43" s="5"/>
      <c r="B43" s="5"/>
      <c r="C43" s="5"/>
      <c r="D43" s="5"/>
      <c r="E43" s="6"/>
      <c r="F43" s="6"/>
    </row>
    <row r="71" spans="1:1">
      <c r="A71" t="s">
        <v>105</v>
      </c>
    </row>
  </sheetData>
  <mergeCells count="12">
    <mergeCell ref="B42:D42"/>
    <mergeCell ref="A1:E1"/>
    <mergeCell ref="A2:E2"/>
    <mergeCell ref="D4:E4"/>
    <mergeCell ref="A7:E7"/>
    <mergeCell ref="A9:E9"/>
    <mergeCell ref="A26:E26"/>
    <mergeCell ref="A28:E28"/>
    <mergeCell ref="A30:E30"/>
    <mergeCell ref="A32:E32"/>
    <mergeCell ref="A35:E35"/>
    <mergeCell ref="B38:D38"/>
  </mergeCells>
  <pageMargins left="0.24" right="0.21" top="0.4" bottom="0.32" header="0.3" footer="0.24"/>
  <pageSetup paperSize="9" orientation="portrait" r:id="rId1"/>
</worksheet>
</file>

<file path=xl/worksheets/sheet69.xml><?xml version="1.0" encoding="utf-8"?>
<worksheet xmlns="http://schemas.openxmlformats.org/spreadsheetml/2006/main" xmlns:r="http://schemas.openxmlformats.org/officeDocument/2006/relationships">
  <dimension ref="A1:H69"/>
  <sheetViews>
    <sheetView topLeftCell="A18" workbookViewId="0">
      <selection activeCell="K24" sqref="K24"/>
    </sheetView>
  </sheetViews>
  <sheetFormatPr defaultRowHeight="15"/>
  <cols>
    <col min="1" max="1" width="30.8554687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03"/>
    </row>
    <row r="2" spans="1:8" ht="36" customHeight="1">
      <c r="A2" s="232" t="s">
        <v>1</v>
      </c>
      <c r="B2" s="232"/>
      <c r="C2" s="232"/>
      <c r="D2" s="232"/>
      <c r="E2" s="232"/>
      <c r="F2" s="104"/>
    </row>
    <row r="3" spans="1:8">
      <c r="A3" s="1"/>
      <c r="B3" s="1"/>
      <c r="C3" s="1"/>
      <c r="D3" s="1"/>
      <c r="E3" s="2"/>
      <c r="F3" s="2"/>
    </row>
    <row r="4" spans="1:8" ht="15" customHeight="1">
      <c r="A4" s="106" t="s">
        <v>2</v>
      </c>
      <c r="B4" s="1"/>
      <c r="C4" s="1"/>
      <c r="D4" s="233" t="s">
        <v>220</v>
      </c>
      <c r="E4" s="233"/>
      <c r="F4" s="105"/>
    </row>
    <row r="5" spans="1:8">
      <c r="A5" s="1"/>
      <c r="B5" s="1"/>
      <c r="C5" s="1"/>
      <c r="D5" s="1"/>
      <c r="E5" s="2"/>
      <c r="F5" s="2"/>
    </row>
    <row r="6" spans="1:8">
      <c r="A6" s="1"/>
      <c r="B6" s="1"/>
      <c r="C6" s="1"/>
      <c r="D6" s="1"/>
      <c r="E6" s="2"/>
      <c r="F6" s="2"/>
    </row>
    <row r="7" spans="1:8" ht="91.5" customHeight="1">
      <c r="A7" s="230" t="s">
        <v>201</v>
      </c>
      <c r="B7" s="230"/>
      <c r="C7" s="230"/>
      <c r="D7" s="230"/>
      <c r="E7" s="230"/>
      <c r="F7" s="106"/>
    </row>
    <row r="8" spans="1:8">
      <c r="A8" s="3"/>
      <c r="B8" s="3"/>
      <c r="C8" s="3"/>
      <c r="D8" s="3"/>
      <c r="E8" s="4"/>
      <c r="F8" s="4"/>
    </row>
    <row r="9" spans="1:8" ht="45.75" customHeight="1">
      <c r="A9" s="230" t="s">
        <v>94</v>
      </c>
      <c r="B9" s="230"/>
      <c r="C9" s="230"/>
      <c r="D9" s="230"/>
      <c r="E9" s="230"/>
      <c r="F9" s="106"/>
    </row>
    <row r="10" spans="1:8" ht="15.75" thickBot="1">
      <c r="A10" s="5"/>
      <c r="B10" s="5"/>
      <c r="C10" s="5"/>
      <c r="D10" s="5"/>
      <c r="E10" s="6"/>
      <c r="F10" s="6"/>
      <c r="H10">
        <v>268.5</v>
      </c>
    </row>
    <row r="11" spans="1:8" ht="82.5" customHeight="1">
      <c r="A11" s="129" t="s">
        <v>3</v>
      </c>
      <c r="B11" s="130" t="s">
        <v>4</v>
      </c>
      <c r="C11" s="130" t="s">
        <v>5</v>
      </c>
      <c r="D11" s="131" t="s">
        <v>6</v>
      </c>
      <c r="E11" s="132" t="s">
        <v>7</v>
      </c>
      <c r="F11" s="38"/>
    </row>
    <row r="12" spans="1:8" ht="38.25">
      <c r="A12" s="14" t="s">
        <v>118</v>
      </c>
      <c r="B12" s="11" t="s">
        <v>107</v>
      </c>
      <c r="C12" s="11" t="s">
        <v>10</v>
      </c>
      <c r="D12" s="12">
        <v>0.44</v>
      </c>
      <c r="E12" s="13">
        <f t="shared" ref="E12:E22" si="0">D12*$H$10*12</f>
        <v>1417.68</v>
      </c>
      <c r="F12" s="39"/>
      <c r="G12" s="116"/>
    </row>
    <row r="13" spans="1:8" ht="38.25">
      <c r="A13" s="14" t="s">
        <v>119</v>
      </c>
      <c r="B13" s="11" t="s">
        <v>14</v>
      </c>
      <c r="C13" s="11" t="s">
        <v>8</v>
      </c>
      <c r="D13" s="12">
        <v>0.55000000000000004</v>
      </c>
      <c r="E13" s="13">
        <f t="shared" si="0"/>
        <v>1772.1000000000001</v>
      </c>
      <c r="F13" s="39"/>
      <c r="G13" s="116"/>
    </row>
    <row r="14" spans="1:8" ht="51">
      <c r="A14" s="14" t="s">
        <v>11</v>
      </c>
      <c r="B14" s="11" t="s">
        <v>107</v>
      </c>
      <c r="C14" s="11" t="s">
        <v>12</v>
      </c>
      <c r="D14" s="83">
        <f>E14/12/H10</f>
        <v>0.40412166356300433</v>
      </c>
      <c r="E14" s="13">
        <v>1302.08</v>
      </c>
      <c r="F14" s="39"/>
      <c r="G14" s="116"/>
    </row>
    <row r="15" spans="1:8" ht="25.5">
      <c r="A15" s="14" t="s">
        <v>35</v>
      </c>
      <c r="B15" s="11" t="s">
        <v>107</v>
      </c>
      <c r="C15" s="11" t="s">
        <v>8</v>
      </c>
      <c r="D15" s="12">
        <v>2.61</v>
      </c>
      <c r="E15" s="13">
        <f t="shared" si="0"/>
        <v>8409.42</v>
      </c>
      <c r="F15" s="39"/>
      <c r="G15" s="116"/>
    </row>
    <row r="16" spans="1:8" ht="25.5">
      <c r="A16" s="14" t="s">
        <v>13</v>
      </c>
      <c r="B16" s="11" t="s">
        <v>107</v>
      </c>
      <c r="C16" s="11" t="s">
        <v>8</v>
      </c>
      <c r="D16" s="11">
        <v>6.7</v>
      </c>
      <c r="E16" s="13">
        <f t="shared" si="0"/>
        <v>21587.4</v>
      </c>
      <c r="F16" s="39"/>
      <c r="G16" s="116"/>
    </row>
    <row r="17" spans="1:7">
      <c r="A17" s="14" t="s">
        <v>29</v>
      </c>
      <c r="B17" s="11" t="s">
        <v>14</v>
      </c>
      <c r="C17" s="11" t="s">
        <v>8</v>
      </c>
      <c r="D17" s="12">
        <v>2.48</v>
      </c>
      <c r="E17" s="13">
        <f t="shared" si="0"/>
        <v>7990.5599999999995</v>
      </c>
      <c r="F17" s="39"/>
      <c r="G17" s="116"/>
    </row>
    <row r="18" spans="1:7">
      <c r="A18" s="14" t="s">
        <v>33</v>
      </c>
      <c r="B18" s="11" t="s">
        <v>107</v>
      </c>
      <c r="C18" s="11" t="s">
        <v>8</v>
      </c>
      <c r="D18" s="12">
        <v>0.51</v>
      </c>
      <c r="E18" s="13">
        <f t="shared" si="0"/>
        <v>1643.22</v>
      </c>
      <c r="F18" s="39"/>
      <c r="G18" s="116"/>
    </row>
    <row r="19" spans="1:7" ht="25.5">
      <c r="A19" s="14" t="s">
        <v>15</v>
      </c>
      <c r="B19" s="11" t="s">
        <v>16</v>
      </c>
      <c r="C19" s="11" t="s">
        <v>8</v>
      </c>
      <c r="D19" s="12">
        <v>0.98</v>
      </c>
      <c r="E19" s="13">
        <v>3286</v>
      </c>
      <c r="F19" s="39"/>
      <c r="G19" s="116"/>
    </row>
    <row r="20" spans="1:7" ht="25.5">
      <c r="A20" s="14" t="s">
        <v>95</v>
      </c>
      <c r="B20" s="11" t="s">
        <v>16</v>
      </c>
      <c r="C20" s="11" t="s">
        <v>8</v>
      </c>
      <c r="D20" s="83">
        <v>1.69</v>
      </c>
      <c r="E20" s="13">
        <f t="shared" si="0"/>
        <v>5445.18</v>
      </c>
      <c r="F20" s="39"/>
      <c r="G20" s="116"/>
    </row>
    <row r="21" spans="1:7" ht="25.5">
      <c r="A21" s="14" t="s">
        <v>18</v>
      </c>
      <c r="B21" s="11" t="s">
        <v>16</v>
      </c>
      <c r="C21" s="11" t="s">
        <v>8</v>
      </c>
      <c r="D21" s="11">
        <v>0.3</v>
      </c>
      <c r="E21" s="13">
        <f t="shared" si="0"/>
        <v>966.59999999999991</v>
      </c>
      <c r="F21" s="39"/>
      <c r="G21" s="116"/>
    </row>
    <row r="22" spans="1:7" ht="25.5">
      <c r="A22" s="14" t="s">
        <v>19</v>
      </c>
      <c r="B22" s="11" t="s">
        <v>14</v>
      </c>
      <c r="C22" s="11" t="s">
        <v>8</v>
      </c>
      <c r="D22" s="11">
        <v>0.53</v>
      </c>
      <c r="E22" s="13">
        <f t="shared" si="0"/>
        <v>1707.66</v>
      </c>
      <c r="F22" s="39"/>
      <c r="G22" s="116"/>
    </row>
    <row r="23" spans="1:7">
      <c r="A23" s="21" t="s">
        <v>424</v>
      </c>
      <c r="B23" s="22" t="s">
        <v>403</v>
      </c>
      <c r="C23" s="11" t="s">
        <v>124</v>
      </c>
      <c r="D23" s="22"/>
      <c r="E23" s="23">
        <v>3060</v>
      </c>
      <c r="F23" s="39"/>
      <c r="G23" s="116"/>
    </row>
    <row r="24" spans="1:7">
      <c r="A24" s="21" t="s">
        <v>425</v>
      </c>
      <c r="B24" s="22" t="s">
        <v>405</v>
      </c>
      <c r="C24" s="11" t="s">
        <v>124</v>
      </c>
      <c r="D24" s="22"/>
      <c r="E24" s="23">
        <v>4966</v>
      </c>
      <c r="F24" s="39"/>
      <c r="G24" s="116"/>
    </row>
    <row r="25" spans="1:7" ht="19.5" thickBot="1">
      <c r="A25" s="16" t="s">
        <v>32</v>
      </c>
      <c r="B25" s="17"/>
      <c r="C25" s="17"/>
      <c r="D25" s="84"/>
      <c r="E25" s="115">
        <f>SUM(E12:E24)</f>
        <v>63553.9</v>
      </c>
      <c r="F25" s="40"/>
      <c r="G25" s="116"/>
    </row>
    <row r="26" spans="1:7">
      <c r="A26" s="5"/>
      <c r="B26" s="5"/>
      <c r="C26" s="5"/>
      <c r="D26" s="5"/>
      <c r="E26" s="6"/>
      <c r="F26" s="6"/>
    </row>
    <row r="27" spans="1:7" ht="32.25" customHeight="1">
      <c r="A27" s="230" t="s">
        <v>428</v>
      </c>
      <c r="B27" s="230"/>
      <c r="C27" s="230"/>
      <c r="D27" s="230"/>
      <c r="E27" s="230"/>
      <c r="F27" s="106"/>
    </row>
    <row r="28" spans="1:7">
      <c r="A28" s="5"/>
      <c r="B28" s="5"/>
      <c r="C28" s="5"/>
      <c r="D28" s="5"/>
      <c r="E28" s="6"/>
      <c r="F28" s="6"/>
    </row>
    <row r="29" spans="1:7" ht="32.25" customHeight="1">
      <c r="A29" s="230" t="s">
        <v>429</v>
      </c>
      <c r="B29" s="230"/>
      <c r="C29" s="230"/>
      <c r="D29" s="230"/>
      <c r="E29" s="230"/>
      <c r="F29" s="106"/>
    </row>
    <row r="30" spans="1:7">
      <c r="A30" s="5"/>
      <c r="B30" s="5"/>
      <c r="C30" s="5"/>
      <c r="D30" s="5"/>
      <c r="E30" s="6"/>
      <c r="F30" s="6"/>
    </row>
    <row r="31" spans="1:7" ht="23.25" customHeight="1">
      <c r="A31" s="230" t="s">
        <v>99</v>
      </c>
      <c r="B31" s="230"/>
      <c r="C31" s="230"/>
      <c r="D31" s="230"/>
      <c r="E31" s="230"/>
      <c r="F31" s="107"/>
    </row>
    <row r="32" spans="1:7">
      <c r="A32" s="137"/>
      <c r="B32" s="137"/>
      <c r="C32" s="137"/>
      <c r="D32" s="137"/>
      <c r="E32" s="137"/>
      <c r="F32" s="6"/>
    </row>
    <row r="33" spans="1:6" ht="28.5" customHeight="1">
      <c r="A33" s="230" t="s">
        <v>21</v>
      </c>
      <c r="B33" s="230"/>
      <c r="C33" s="230"/>
      <c r="D33" s="230"/>
      <c r="E33" s="230"/>
      <c r="F33" s="106"/>
    </row>
    <row r="34" spans="1:6">
      <c r="A34" s="5"/>
      <c r="B34" s="5"/>
      <c r="C34" s="5"/>
      <c r="D34" s="5"/>
      <c r="E34" s="6"/>
      <c r="F34" s="6"/>
    </row>
    <row r="35" spans="1:6">
      <c r="A35" s="5"/>
      <c r="B35" s="5"/>
      <c r="C35" s="5"/>
      <c r="D35" s="5"/>
      <c r="E35" s="6"/>
      <c r="F35" s="6"/>
    </row>
    <row r="36" spans="1:6">
      <c r="A36" s="236" t="s">
        <v>22</v>
      </c>
      <c r="B36" s="236"/>
      <c r="C36" s="236"/>
      <c r="D36" s="236"/>
      <c r="E36" s="236"/>
      <c r="F36" s="108"/>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9" spans="1:1">
      <c r="A69"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7.xml><?xml version="1.0" encoding="utf-8"?>
<worksheet xmlns="http://schemas.openxmlformats.org/spreadsheetml/2006/main" xmlns:r="http://schemas.openxmlformats.org/officeDocument/2006/relationships">
  <dimension ref="A1:K48"/>
  <sheetViews>
    <sheetView topLeftCell="A21" workbookViewId="0">
      <selection activeCell="J34" sqref="J34"/>
    </sheetView>
  </sheetViews>
  <sheetFormatPr defaultRowHeight="15"/>
  <cols>
    <col min="1" max="1" width="29.5703125" customWidth="1"/>
    <col min="2" max="2" width="15.7109375" customWidth="1"/>
    <col min="3" max="3" width="11.5703125" customWidth="1"/>
    <col min="4" max="4" width="19" customWidth="1"/>
    <col min="5" max="5" width="17.28515625" style="20" customWidth="1"/>
    <col min="7" max="7" width="9.140625" customWidth="1"/>
  </cols>
  <sheetData>
    <row r="1" spans="1:7" ht="15.75">
      <c r="A1" s="231" t="s">
        <v>0</v>
      </c>
      <c r="B1" s="231"/>
      <c r="C1" s="231"/>
      <c r="D1" s="231"/>
      <c r="E1" s="231"/>
    </row>
    <row r="2" spans="1:7" ht="36" customHeight="1">
      <c r="A2" s="232" t="s">
        <v>1</v>
      </c>
      <c r="B2" s="232"/>
      <c r="C2" s="232"/>
      <c r="D2" s="232"/>
      <c r="E2" s="232"/>
    </row>
    <row r="3" spans="1:7">
      <c r="A3" s="1"/>
      <c r="B3" s="1"/>
      <c r="C3" s="1"/>
      <c r="D3" s="1"/>
      <c r="E3" s="2"/>
    </row>
    <row r="4" spans="1:7" ht="15" customHeight="1">
      <c r="A4" s="25" t="s">
        <v>2</v>
      </c>
      <c r="B4" s="1"/>
      <c r="C4" s="1"/>
      <c r="D4" s="233" t="s">
        <v>220</v>
      </c>
      <c r="E4" s="233"/>
    </row>
    <row r="5" spans="1:7">
      <c r="A5" s="1"/>
      <c r="B5" s="1"/>
      <c r="C5" s="1"/>
      <c r="D5" s="1"/>
      <c r="E5" s="2"/>
    </row>
    <row r="6" spans="1:7">
      <c r="A6" s="1"/>
      <c r="B6" s="1"/>
      <c r="C6" s="1"/>
      <c r="D6" s="1"/>
      <c r="E6" s="2"/>
    </row>
    <row r="7" spans="1:7" ht="92.25" customHeight="1">
      <c r="A7" s="230" t="s">
        <v>145</v>
      </c>
      <c r="B7" s="230"/>
      <c r="C7" s="230"/>
      <c r="D7" s="230"/>
      <c r="E7" s="230"/>
    </row>
    <row r="8" spans="1:7">
      <c r="A8" s="3"/>
      <c r="B8" s="3"/>
      <c r="C8" s="3"/>
      <c r="D8" s="3"/>
      <c r="E8" s="4"/>
    </row>
    <row r="9" spans="1:7" ht="45.75" customHeight="1">
      <c r="A9" s="230" t="s">
        <v>108</v>
      </c>
      <c r="B9" s="230"/>
      <c r="C9" s="230"/>
      <c r="D9" s="230"/>
      <c r="E9" s="230"/>
    </row>
    <row r="10" spans="1:7" ht="15.75" thickBot="1">
      <c r="A10" s="5"/>
      <c r="B10" s="5"/>
      <c r="C10" s="5"/>
      <c r="D10" s="5"/>
      <c r="E10" s="6"/>
      <c r="G10">
        <v>403.6</v>
      </c>
    </row>
    <row r="11" spans="1:7" ht="91.5" customHeight="1">
      <c r="A11" s="7" t="s">
        <v>3</v>
      </c>
      <c r="B11" s="8" t="s">
        <v>4</v>
      </c>
      <c r="C11" s="8" t="s">
        <v>5</v>
      </c>
      <c r="D11" s="9" t="s">
        <v>6</v>
      </c>
      <c r="E11" s="10" t="s">
        <v>7</v>
      </c>
    </row>
    <row r="12" spans="1:7" ht="48">
      <c r="A12" s="174" t="s">
        <v>113</v>
      </c>
      <c r="B12" s="12" t="s">
        <v>114</v>
      </c>
      <c r="C12" s="11" t="s">
        <v>8</v>
      </c>
      <c r="D12" s="15">
        <v>0.4</v>
      </c>
      <c r="E12" s="175">
        <f>D12*12*$G$10</f>
        <v>1937.2800000000004</v>
      </c>
    </row>
    <row r="13" spans="1:7" ht="48">
      <c r="A13" s="174" t="s">
        <v>128</v>
      </c>
      <c r="B13" s="12" t="s">
        <v>114</v>
      </c>
      <c r="C13" s="11" t="s">
        <v>8</v>
      </c>
      <c r="D13" s="15">
        <v>0.52</v>
      </c>
      <c r="E13" s="175">
        <f t="shared" ref="E13:E23" si="0">D13*12*$G$10</f>
        <v>2518.4640000000004</v>
      </c>
    </row>
    <row r="14" spans="1:7" ht="38.25">
      <c r="A14" s="14" t="s">
        <v>118</v>
      </c>
      <c r="B14" s="11" t="s">
        <v>107</v>
      </c>
      <c r="C14" s="11" t="s">
        <v>10</v>
      </c>
      <c r="D14" s="12">
        <v>1.1100000000000001</v>
      </c>
      <c r="E14" s="175">
        <f t="shared" si="0"/>
        <v>5375.9520000000002</v>
      </c>
    </row>
    <row r="15" spans="1:7" ht="38.25">
      <c r="A15" s="14" t="s">
        <v>119</v>
      </c>
      <c r="B15" s="11" t="s">
        <v>14</v>
      </c>
      <c r="C15" s="11" t="s">
        <v>8</v>
      </c>
      <c r="D15" s="12">
        <v>0.6</v>
      </c>
      <c r="E15" s="175">
        <f t="shared" si="0"/>
        <v>2905.92</v>
      </c>
    </row>
    <row r="16" spans="1:7" ht="51">
      <c r="A16" s="14" t="s">
        <v>11</v>
      </c>
      <c r="B16" s="11" t="s">
        <v>107</v>
      </c>
      <c r="C16" s="11" t="s">
        <v>12</v>
      </c>
      <c r="D16" s="12">
        <v>0.75</v>
      </c>
      <c r="E16" s="175">
        <v>3855.6</v>
      </c>
      <c r="F16">
        <f>D16*12*G10</f>
        <v>3632.4</v>
      </c>
      <c r="G16" s="116">
        <f>E16-F16</f>
        <v>223.19999999999982</v>
      </c>
    </row>
    <row r="17" spans="1:11" ht="33" customHeight="1">
      <c r="A17" s="14" t="s">
        <v>13</v>
      </c>
      <c r="B17" s="11" t="s">
        <v>107</v>
      </c>
      <c r="C17" s="11" t="s">
        <v>8</v>
      </c>
      <c r="D17" s="11">
        <v>8.24</v>
      </c>
      <c r="E17" s="175">
        <f t="shared" si="0"/>
        <v>39907.968000000001</v>
      </c>
    </row>
    <row r="18" spans="1:11">
      <c r="A18" s="14" t="s">
        <v>29</v>
      </c>
      <c r="B18" s="11" t="s">
        <v>14</v>
      </c>
      <c r="C18" s="11" t="s">
        <v>8</v>
      </c>
      <c r="D18" s="12">
        <v>3.18</v>
      </c>
      <c r="E18" s="175">
        <f t="shared" si="0"/>
        <v>15401.376000000002</v>
      </c>
    </row>
    <row r="19" spans="1:11">
      <c r="A19" s="14" t="s">
        <v>33</v>
      </c>
      <c r="B19" s="11" t="s">
        <v>107</v>
      </c>
      <c r="C19" s="11" t="s">
        <v>8</v>
      </c>
      <c r="D19" s="12">
        <v>0.49</v>
      </c>
      <c r="E19" s="175">
        <f t="shared" si="0"/>
        <v>2373.1680000000001</v>
      </c>
    </row>
    <row r="20" spans="1:11" ht="25.5">
      <c r="A20" s="14" t="s">
        <v>15</v>
      </c>
      <c r="B20" s="11" t="s">
        <v>16</v>
      </c>
      <c r="C20" s="11" t="s">
        <v>8</v>
      </c>
      <c r="D20" s="12">
        <v>0.98</v>
      </c>
      <c r="E20" s="175">
        <f t="shared" si="0"/>
        <v>4746.3360000000002</v>
      </c>
    </row>
    <row r="21" spans="1:11" ht="25.5">
      <c r="A21" s="14" t="s">
        <v>17</v>
      </c>
      <c r="B21" s="11" t="s">
        <v>16</v>
      </c>
      <c r="C21" s="11" t="s">
        <v>8</v>
      </c>
      <c r="D21" s="15">
        <v>0.61</v>
      </c>
      <c r="E21" s="175">
        <f t="shared" si="0"/>
        <v>2954.3520000000003</v>
      </c>
    </row>
    <row r="22" spans="1:11" ht="25.5">
      <c r="A22" s="14" t="s">
        <v>18</v>
      </c>
      <c r="B22" s="11" t="s">
        <v>16</v>
      </c>
      <c r="C22" s="11" t="s">
        <v>8</v>
      </c>
      <c r="D22" s="11">
        <v>0.35</v>
      </c>
      <c r="E22" s="175">
        <f t="shared" si="0"/>
        <v>1695.12</v>
      </c>
      <c r="G22" s="116"/>
    </row>
    <row r="23" spans="1:11" ht="25.5">
      <c r="A23" s="14" t="s">
        <v>19</v>
      </c>
      <c r="B23" s="11" t="s">
        <v>14</v>
      </c>
      <c r="C23" s="11" t="s">
        <v>8</v>
      </c>
      <c r="D23" s="11">
        <v>1.05</v>
      </c>
      <c r="E23" s="175">
        <f t="shared" si="0"/>
        <v>5085.3600000000006</v>
      </c>
      <c r="G23" s="116"/>
    </row>
    <row r="24" spans="1:11" ht="26.25" customHeight="1">
      <c r="A24" s="21" t="s">
        <v>127</v>
      </c>
      <c r="B24" s="24"/>
      <c r="C24" s="22" t="s">
        <v>124</v>
      </c>
      <c r="D24" s="22"/>
      <c r="E24" s="220">
        <v>7419.55</v>
      </c>
      <c r="I24" s="116"/>
    </row>
    <row r="25" spans="1:11" ht="26.25" customHeight="1">
      <c r="A25" s="21" t="s">
        <v>208</v>
      </c>
      <c r="B25" s="24"/>
      <c r="C25" s="22" t="s">
        <v>124</v>
      </c>
      <c r="D25" s="22"/>
      <c r="E25" s="23">
        <v>1640</v>
      </c>
      <c r="I25" s="116"/>
    </row>
    <row r="26" spans="1:11">
      <c r="A26" s="21" t="s">
        <v>259</v>
      </c>
      <c r="B26" s="24"/>
      <c r="C26" s="22" t="s">
        <v>124</v>
      </c>
      <c r="D26" s="22"/>
      <c r="E26" s="23">
        <v>2295</v>
      </c>
      <c r="I26" s="116"/>
    </row>
    <row r="27" spans="1:11" ht="19.5" thickBot="1">
      <c r="A27" s="16" t="s">
        <v>32</v>
      </c>
      <c r="B27" s="17"/>
      <c r="C27" s="17"/>
      <c r="D27" s="18"/>
      <c r="E27" s="115">
        <f>SUM(E12:E26)</f>
        <v>100111.446</v>
      </c>
      <c r="G27" s="116"/>
    </row>
    <row r="28" spans="1:11">
      <c r="A28" s="5"/>
      <c r="B28" s="5"/>
      <c r="C28" s="5"/>
      <c r="D28" s="5"/>
      <c r="E28" s="6"/>
    </row>
    <row r="29" spans="1:11" ht="31.5" customHeight="1">
      <c r="A29" s="230" t="s">
        <v>260</v>
      </c>
      <c r="B29" s="230"/>
      <c r="C29" s="230"/>
      <c r="D29" s="230"/>
      <c r="E29" s="230"/>
      <c r="K29" s="116"/>
    </row>
    <row r="30" spans="1:11">
      <c r="A30" s="138"/>
      <c r="B30" s="138"/>
      <c r="C30" s="138"/>
      <c r="D30" s="138"/>
      <c r="E30" s="139"/>
    </row>
    <row r="31" spans="1:11" ht="31.5" customHeight="1">
      <c r="A31" s="230" t="s">
        <v>261</v>
      </c>
      <c r="B31" s="230"/>
      <c r="C31" s="230"/>
      <c r="D31" s="230"/>
      <c r="E31" s="230"/>
    </row>
    <row r="32" spans="1:11">
      <c r="A32" s="118"/>
      <c r="B32" s="118"/>
      <c r="C32" s="118"/>
      <c r="D32" s="118"/>
      <c r="E32" s="118"/>
    </row>
    <row r="33" spans="1:5" ht="32.25" customHeight="1">
      <c r="A33" s="230" t="s">
        <v>99</v>
      </c>
      <c r="B33" s="230"/>
      <c r="C33" s="230"/>
      <c r="D33" s="230"/>
      <c r="E33" s="230"/>
    </row>
    <row r="34" spans="1:5">
      <c r="A34" s="5"/>
      <c r="B34" s="5"/>
      <c r="C34" s="5"/>
      <c r="D34" s="5"/>
      <c r="E34" s="6"/>
    </row>
    <row r="35" spans="1:5">
      <c r="A35" s="235" t="s">
        <v>46</v>
      </c>
      <c r="B35" s="235"/>
      <c r="C35" s="235"/>
      <c r="D35" s="235"/>
      <c r="E35" s="235"/>
    </row>
    <row r="36" spans="1:5">
      <c r="A36" s="5"/>
      <c r="B36" s="5"/>
      <c r="C36" s="5"/>
      <c r="D36" s="5"/>
      <c r="E36" s="6"/>
    </row>
    <row r="37" spans="1:5" ht="28.5" customHeight="1">
      <c r="A37" s="230" t="s">
        <v>21</v>
      </c>
      <c r="B37" s="230"/>
      <c r="C37" s="230"/>
      <c r="D37" s="230"/>
      <c r="E37" s="230"/>
    </row>
    <row r="38" spans="1:5">
      <c r="A38" s="5"/>
      <c r="B38" s="5"/>
      <c r="C38" s="5"/>
      <c r="D38" s="5"/>
      <c r="E38" s="6"/>
    </row>
    <row r="39" spans="1:5">
      <c r="A39" s="5"/>
      <c r="B39" s="5"/>
      <c r="C39" s="5"/>
      <c r="D39" s="5"/>
      <c r="E39" s="6"/>
    </row>
    <row r="40" spans="1:5">
      <c r="A40" s="236" t="s">
        <v>22</v>
      </c>
      <c r="B40" s="236"/>
      <c r="C40" s="236"/>
      <c r="D40" s="236"/>
      <c r="E40" s="236"/>
    </row>
    <row r="41" spans="1:5">
      <c r="A41" s="5"/>
      <c r="B41" s="5"/>
      <c r="C41" s="5"/>
      <c r="D41" s="5"/>
      <c r="E41" s="6"/>
    </row>
    <row r="42" spans="1:5">
      <c r="A42" s="5" t="s">
        <v>23</v>
      </c>
      <c r="B42" s="5" t="s">
        <v>178</v>
      </c>
      <c r="C42" s="5"/>
      <c r="D42" s="5"/>
      <c r="E42" s="6" t="s">
        <v>25</v>
      </c>
    </row>
    <row r="43" spans="1:5">
      <c r="A43" s="5"/>
      <c r="B43" s="235" t="s">
        <v>179</v>
      </c>
      <c r="C43" s="235"/>
      <c r="D43" s="235"/>
      <c r="E43" s="6" t="s">
        <v>27</v>
      </c>
    </row>
    <row r="44" spans="1:5">
      <c r="A44" s="5"/>
      <c r="B44" s="5"/>
      <c r="C44" s="5"/>
      <c r="D44" s="5"/>
      <c r="E44" s="6"/>
    </row>
    <row r="45" spans="1:5">
      <c r="A45" s="5"/>
      <c r="B45" s="5"/>
      <c r="C45" s="5"/>
      <c r="D45" s="5"/>
      <c r="E45" s="6"/>
    </row>
    <row r="46" spans="1:5">
      <c r="A46" s="5" t="s">
        <v>28</v>
      </c>
      <c r="B46" s="5" t="s">
        <v>24</v>
      </c>
      <c r="C46" s="5"/>
      <c r="D46" s="5"/>
      <c r="E46" s="6" t="s">
        <v>25</v>
      </c>
    </row>
    <row r="47" spans="1:5">
      <c r="A47" s="5"/>
      <c r="B47" s="234" t="s">
        <v>26</v>
      </c>
      <c r="C47" s="234"/>
      <c r="D47" s="234"/>
      <c r="E47" s="6" t="s">
        <v>27</v>
      </c>
    </row>
    <row r="48" spans="1:5">
      <c r="A48" s="5"/>
      <c r="B48" s="5"/>
      <c r="C48" s="5"/>
      <c r="D48" s="5"/>
      <c r="E48" s="6"/>
    </row>
  </sheetData>
  <mergeCells count="13">
    <mergeCell ref="B47:D47"/>
    <mergeCell ref="A1:E1"/>
    <mergeCell ref="A2:E2"/>
    <mergeCell ref="D4:E4"/>
    <mergeCell ref="A7:E7"/>
    <mergeCell ref="A9:E9"/>
    <mergeCell ref="A29:E29"/>
    <mergeCell ref="A31:E31"/>
    <mergeCell ref="A33:E33"/>
    <mergeCell ref="A35:E35"/>
    <mergeCell ref="A40:E40"/>
    <mergeCell ref="B43:D43"/>
    <mergeCell ref="A37:E37"/>
  </mergeCells>
  <pageMargins left="0.24" right="0.21" top="0.42" bottom="0.16" header="0.3" footer="0.3"/>
  <pageSetup paperSize="9" orientation="portrait" r:id="rId1"/>
</worksheet>
</file>

<file path=xl/worksheets/sheet70.xml><?xml version="1.0" encoding="utf-8"?>
<worksheet xmlns="http://schemas.openxmlformats.org/spreadsheetml/2006/main" xmlns:r="http://schemas.openxmlformats.org/officeDocument/2006/relationships">
  <dimension ref="A1:H68"/>
  <sheetViews>
    <sheetView workbookViewId="0">
      <selection activeCell="A33" sqref="A33:E33"/>
    </sheetView>
  </sheetViews>
  <sheetFormatPr defaultRowHeight="15"/>
  <cols>
    <col min="1" max="1" width="31.285156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09"/>
    </row>
    <row r="2" spans="1:8" ht="36" customHeight="1">
      <c r="A2" s="232" t="s">
        <v>1</v>
      </c>
      <c r="B2" s="232"/>
      <c r="C2" s="232"/>
      <c r="D2" s="232"/>
      <c r="E2" s="232"/>
      <c r="F2" s="110"/>
    </row>
    <row r="3" spans="1:8">
      <c r="A3" s="1"/>
      <c r="B3" s="1"/>
      <c r="C3" s="1"/>
      <c r="D3" s="1"/>
      <c r="E3" s="2"/>
      <c r="F3" s="2"/>
    </row>
    <row r="4" spans="1:8" ht="15" customHeight="1">
      <c r="A4" s="112" t="s">
        <v>2</v>
      </c>
      <c r="B4" s="1"/>
      <c r="C4" s="1"/>
      <c r="D4" s="233" t="s">
        <v>220</v>
      </c>
      <c r="E4" s="233"/>
      <c r="F4" s="111"/>
    </row>
    <row r="5" spans="1:8">
      <c r="A5" s="1"/>
      <c r="B5" s="1"/>
      <c r="C5" s="1"/>
      <c r="D5" s="1"/>
      <c r="E5" s="2"/>
      <c r="F5" s="2"/>
    </row>
    <row r="6" spans="1:8">
      <c r="A6" s="1"/>
      <c r="B6" s="1"/>
      <c r="C6" s="1"/>
      <c r="D6" s="1"/>
      <c r="E6" s="2"/>
      <c r="F6" s="2"/>
    </row>
    <row r="7" spans="1:8" ht="90.75" customHeight="1">
      <c r="A7" s="230" t="s">
        <v>202</v>
      </c>
      <c r="B7" s="230"/>
      <c r="C7" s="230"/>
      <c r="D7" s="230"/>
      <c r="E7" s="230"/>
      <c r="F7" s="112"/>
    </row>
    <row r="8" spans="1:8">
      <c r="A8" s="3"/>
      <c r="B8" s="3"/>
      <c r="C8" s="3"/>
      <c r="D8" s="3"/>
      <c r="E8" s="4"/>
      <c r="F8" s="4"/>
    </row>
    <row r="9" spans="1:8" ht="45.75" customHeight="1">
      <c r="A9" s="230" t="s">
        <v>96</v>
      </c>
      <c r="B9" s="230"/>
      <c r="C9" s="230"/>
      <c r="D9" s="230"/>
      <c r="E9" s="230"/>
      <c r="F9" s="112"/>
    </row>
    <row r="10" spans="1:8" ht="15.75" thickBot="1">
      <c r="A10" s="5"/>
      <c r="B10" s="5"/>
      <c r="C10" s="5"/>
      <c r="D10" s="5"/>
      <c r="E10" s="6"/>
      <c r="F10" s="6"/>
      <c r="H10">
        <v>382.1</v>
      </c>
    </row>
    <row r="11" spans="1:8" ht="82.5" customHeight="1">
      <c r="A11" s="7" t="s">
        <v>3</v>
      </c>
      <c r="B11" s="8" t="s">
        <v>4</v>
      </c>
      <c r="C11" s="8" t="s">
        <v>5</v>
      </c>
      <c r="D11" s="9" t="s">
        <v>6</v>
      </c>
      <c r="E11" s="10" t="s">
        <v>7</v>
      </c>
      <c r="F11" s="38"/>
    </row>
    <row r="12" spans="1:8" ht="48">
      <c r="A12" s="174" t="s">
        <v>113</v>
      </c>
      <c r="B12" s="12" t="s">
        <v>114</v>
      </c>
      <c r="C12" s="11" t="s">
        <v>8</v>
      </c>
      <c r="D12" s="15">
        <v>0.4</v>
      </c>
      <c r="E12" s="13">
        <f t="shared" ref="E12:E14" si="0">D12*$H$10*12</f>
        <v>1834.08</v>
      </c>
      <c r="F12" s="38"/>
    </row>
    <row r="13" spans="1:8" ht="38.25">
      <c r="A13" s="14" t="s">
        <v>118</v>
      </c>
      <c r="B13" s="11" t="s">
        <v>107</v>
      </c>
      <c r="C13" s="11" t="s">
        <v>10</v>
      </c>
      <c r="D13" s="12">
        <v>1.05</v>
      </c>
      <c r="E13" s="13">
        <f t="shared" si="0"/>
        <v>4814.4600000000009</v>
      </c>
      <c r="F13" s="39"/>
      <c r="G13" s="116"/>
    </row>
    <row r="14" spans="1:8" ht="38.25">
      <c r="A14" s="14" t="s">
        <v>119</v>
      </c>
      <c r="B14" s="11" t="s">
        <v>14</v>
      </c>
      <c r="C14" s="11" t="s">
        <v>8</v>
      </c>
      <c r="D14" s="12">
        <v>0.6</v>
      </c>
      <c r="E14" s="13">
        <f t="shared" si="0"/>
        <v>2751.1200000000003</v>
      </c>
      <c r="F14" s="39"/>
    </row>
    <row r="15" spans="1:8" ht="51">
      <c r="A15" s="14" t="s">
        <v>11</v>
      </c>
      <c r="B15" s="11" t="s">
        <v>107</v>
      </c>
      <c r="C15" s="11" t="s">
        <v>12</v>
      </c>
      <c r="D15" s="83">
        <f>E15/12/H10</f>
        <v>0.88778024949838608</v>
      </c>
      <c r="E15" s="13">
        <v>4070.65</v>
      </c>
      <c r="F15" s="39"/>
      <c r="G15" s="116"/>
    </row>
    <row r="16" spans="1:8" ht="25.5">
      <c r="A16" s="14" t="s">
        <v>35</v>
      </c>
      <c r="B16" s="11" t="s">
        <v>107</v>
      </c>
      <c r="C16" s="11" t="s">
        <v>8</v>
      </c>
      <c r="D16" s="12">
        <v>1.6</v>
      </c>
      <c r="E16" s="13">
        <f>D16*$H$10*12</f>
        <v>7336.32</v>
      </c>
      <c r="F16" s="39"/>
    </row>
    <row r="17" spans="1:7" ht="25.5">
      <c r="A17" s="14" t="s">
        <v>137</v>
      </c>
      <c r="B17" s="11" t="s">
        <v>14</v>
      </c>
      <c r="C17" s="11"/>
      <c r="D17" s="12">
        <v>1.69</v>
      </c>
      <c r="E17" s="13">
        <f t="shared" ref="E17:E24" si="1">D17*$H$10*12</f>
        <v>7748.9880000000003</v>
      </c>
      <c r="F17" s="39"/>
    </row>
    <row r="18" spans="1:7" ht="25.5">
      <c r="A18" s="14" t="s">
        <v>13</v>
      </c>
      <c r="B18" s="11" t="s">
        <v>107</v>
      </c>
      <c r="C18" s="11" t="s">
        <v>8</v>
      </c>
      <c r="D18" s="11">
        <v>4.45</v>
      </c>
      <c r="E18" s="13">
        <f t="shared" si="1"/>
        <v>20404.140000000003</v>
      </c>
      <c r="F18" s="39"/>
    </row>
    <row r="19" spans="1:7">
      <c r="A19" s="14" t="s">
        <v>29</v>
      </c>
      <c r="B19" s="11" t="s">
        <v>14</v>
      </c>
      <c r="C19" s="11" t="s">
        <v>8</v>
      </c>
      <c r="D19" s="12">
        <v>2.98</v>
      </c>
      <c r="E19" s="13">
        <f t="shared" si="1"/>
        <v>13663.896000000001</v>
      </c>
      <c r="F19" s="39"/>
    </row>
    <row r="20" spans="1:7">
      <c r="A20" s="14" t="s">
        <v>33</v>
      </c>
      <c r="B20" s="11" t="s">
        <v>107</v>
      </c>
      <c r="C20" s="11" t="s">
        <v>8</v>
      </c>
      <c r="D20" s="12">
        <v>0.52</v>
      </c>
      <c r="E20" s="13">
        <f t="shared" si="1"/>
        <v>2384.3040000000001</v>
      </c>
      <c r="F20" s="39"/>
    </row>
    <row r="21" spans="1:7" ht="25.5">
      <c r="A21" s="14" t="s">
        <v>15</v>
      </c>
      <c r="B21" s="11" t="s">
        <v>16</v>
      </c>
      <c r="C21" s="11" t="s">
        <v>8</v>
      </c>
      <c r="D21" s="12">
        <v>0.98</v>
      </c>
      <c r="E21" s="13">
        <f t="shared" si="1"/>
        <v>4493.4960000000001</v>
      </c>
      <c r="F21" s="39"/>
    </row>
    <row r="22" spans="1:7" ht="25.5">
      <c r="A22" s="14" t="s">
        <v>82</v>
      </c>
      <c r="B22" s="11" t="s">
        <v>16</v>
      </c>
      <c r="C22" s="11" t="s">
        <v>8</v>
      </c>
      <c r="D22" s="83">
        <v>0.45</v>
      </c>
      <c r="E22" s="13">
        <f t="shared" si="1"/>
        <v>2063.34</v>
      </c>
      <c r="F22" s="39"/>
    </row>
    <row r="23" spans="1:7" ht="25.5">
      <c r="A23" s="14" t="s">
        <v>18</v>
      </c>
      <c r="B23" s="11" t="s">
        <v>16</v>
      </c>
      <c r="C23" s="11" t="s">
        <v>8</v>
      </c>
      <c r="D23" s="11">
        <v>0.35</v>
      </c>
      <c r="E23" s="13">
        <f t="shared" si="1"/>
        <v>1604.8200000000002</v>
      </c>
      <c r="F23" s="39"/>
      <c r="G23" s="116"/>
    </row>
    <row r="24" spans="1:7" ht="25.5">
      <c r="A24" s="14" t="s">
        <v>19</v>
      </c>
      <c r="B24" s="11" t="s">
        <v>14</v>
      </c>
      <c r="C24" s="11" t="s">
        <v>8</v>
      </c>
      <c r="D24" s="11">
        <v>1.61</v>
      </c>
      <c r="E24" s="13">
        <f t="shared" si="1"/>
        <v>7382.1720000000005</v>
      </c>
      <c r="F24" s="39"/>
      <c r="G24" s="116"/>
    </row>
    <row r="25" spans="1:7" ht="19.5" thickBot="1">
      <c r="A25" s="16" t="s">
        <v>32</v>
      </c>
      <c r="B25" s="17"/>
      <c r="C25" s="17"/>
      <c r="D25" s="84"/>
      <c r="E25" s="115">
        <f>SUM(E12:E24)</f>
        <v>80551.786000000007</v>
      </c>
      <c r="F25" s="40"/>
      <c r="G25" s="116"/>
    </row>
    <row r="26" spans="1:7">
      <c r="A26" s="5"/>
      <c r="B26" s="5"/>
      <c r="C26" s="5"/>
      <c r="D26" s="5"/>
      <c r="E26" s="6"/>
      <c r="F26" s="6"/>
    </row>
    <row r="27" spans="1:7" ht="33" customHeight="1">
      <c r="A27" s="230" t="s">
        <v>430</v>
      </c>
      <c r="B27" s="230"/>
      <c r="C27" s="230"/>
      <c r="D27" s="230"/>
      <c r="E27" s="230"/>
      <c r="F27" s="112"/>
    </row>
    <row r="28" spans="1:7">
      <c r="A28" s="5"/>
      <c r="B28" s="5"/>
      <c r="C28" s="5"/>
      <c r="D28" s="5"/>
      <c r="E28" s="6"/>
      <c r="F28" s="6"/>
    </row>
    <row r="29" spans="1:7" ht="32.25" customHeight="1">
      <c r="A29" s="230" t="s">
        <v>431</v>
      </c>
      <c r="B29" s="230"/>
      <c r="C29" s="230"/>
      <c r="D29" s="230"/>
      <c r="E29" s="230"/>
      <c r="F29" s="112"/>
    </row>
    <row r="30" spans="1:7">
      <c r="A30" s="5"/>
      <c r="B30" s="5"/>
      <c r="C30" s="5"/>
      <c r="D30" s="5"/>
      <c r="E30" s="6"/>
      <c r="F30" s="6"/>
    </row>
    <row r="31" spans="1:7" ht="29.25" customHeight="1">
      <c r="A31" s="230" t="s">
        <v>99</v>
      </c>
      <c r="B31" s="230"/>
      <c r="C31" s="230"/>
      <c r="D31" s="230"/>
      <c r="E31" s="230"/>
      <c r="F31" s="113"/>
    </row>
    <row r="32" spans="1:7">
      <c r="A32" s="137"/>
      <c r="B32" s="137"/>
      <c r="C32" s="137"/>
      <c r="D32" s="137"/>
      <c r="E32" s="137"/>
      <c r="F32" s="6"/>
    </row>
    <row r="33" spans="1:6" ht="28.5" customHeight="1">
      <c r="A33" s="230" t="s">
        <v>21</v>
      </c>
      <c r="B33" s="230"/>
      <c r="C33" s="230"/>
      <c r="D33" s="230"/>
      <c r="E33" s="230"/>
      <c r="F33" s="112"/>
    </row>
    <row r="34" spans="1:6">
      <c r="A34" s="5"/>
      <c r="B34" s="5"/>
      <c r="C34" s="5"/>
      <c r="D34" s="5"/>
      <c r="E34" s="6"/>
      <c r="F34" s="6"/>
    </row>
    <row r="35" spans="1:6">
      <c r="A35" s="5"/>
      <c r="B35" s="5"/>
      <c r="C35" s="5"/>
      <c r="D35" s="5"/>
      <c r="E35" s="6"/>
      <c r="F35" s="6"/>
    </row>
    <row r="36" spans="1:6">
      <c r="A36" s="236" t="s">
        <v>22</v>
      </c>
      <c r="B36" s="236"/>
      <c r="C36" s="236"/>
      <c r="D36" s="236"/>
      <c r="E36" s="236"/>
      <c r="F36" s="114"/>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68" spans="1:1">
      <c r="A68"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71.xml><?xml version="1.0" encoding="utf-8"?>
<worksheet xmlns="http://schemas.openxmlformats.org/spreadsheetml/2006/main" xmlns:r="http://schemas.openxmlformats.org/officeDocument/2006/relationships">
  <dimension ref="A1:H75"/>
  <sheetViews>
    <sheetView topLeftCell="A22" workbookViewId="0">
      <selection activeCell="B40" sqref="B40"/>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13.85546875" style="20" customWidth="1"/>
    <col min="8" max="8" width="9.140625" customWidth="1"/>
  </cols>
  <sheetData>
    <row r="1" spans="1:8" ht="15.75">
      <c r="A1" s="231" t="s">
        <v>0</v>
      </c>
      <c r="B1" s="231"/>
      <c r="C1" s="231"/>
      <c r="D1" s="231"/>
      <c r="E1" s="231"/>
      <c r="F1" s="109"/>
    </row>
    <row r="2" spans="1:8" ht="36" customHeight="1">
      <c r="A2" s="232" t="s">
        <v>1</v>
      </c>
      <c r="B2" s="232"/>
      <c r="C2" s="232"/>
      <c r="D2" s="232"/>
      <c r="E2" s="232"/>
      <c r="F2" s="110"/>
    </row>
    <row r="3" spans="1:8">
      <c r="A3" s="1"/>
      <c r="B3" s="1"/>
      <c r="C3" s="1"/>
      <c r="D3" s="1"/>
      <c r="E3" s="2"/>
      <c r="F3" s="2"/>
    </row>
    <row r="4" spans="1:8" ht="15" customHeight="1">
      <c r="A4" s="112" t="s">
        <v>2</v>
      </c>
      <c r="B4" s="1"/>
      <c r="C4" s="1"/>
      <c r="D4" s="233" t="s">
        <v>220</v>
      </c>
      <c r="E4" s="233"/>
      <c r="F4" s="111"/>
    </row>
    <row r="5" spans="1:8">
      <c r="A5" s="1"/>
      <c r="B5" s="1"/>
      <c r="C5" s="1"/>
      <c r="D5" s="1"/>
      <c r="E5" s="2"/>
      <c r="F5" s="2"/>
    </row>
    <row r="6" spans="1:8">
      <c r="A6" s="1"/>
      <c r="B6" s="1"/>
      <c r="C6" s="1"/>
      <c r="D6" s="1"/>
      <c r="E6" s="2"/>
      <c r="F6" s="2"/>
    </row>
    <row r="7" spans="1:8" ht="90" customHeight="1">
      <c r="A7" s="230" t="s">
        <v>203</v>
      </c>
      <c r="B7" s="230"/>
      <c r="C7" s="230"/>
      <c r="D7" s="230"/>
      <c r="E7" s="230"/>
      <c r="F7" s="112"/>
    </row>
    <row r="8" spans="1:8">
      <c r="A8" s="3"/>
      <c r="B8" s="3"/>
      <c r="C8" s="3"/>
      <c r="D8" s="3"/>
      <c r="E8" s="4"/>
      <c r="F8" s="4"/>
    </row>
    <row r="9" spans="1:8" ht="45.75" customHeight="1">
      <c r="A9" s="230" t="s">
        <v>97</v>
      </c>
      <c r="B9" s="230"/>
      <c r="C9" s="230"/>
      <c r="D9" s="230"/>
      <c r="E9" s="230"/>
      <c r="F9" s="112"/>
    </row>
    <row r="10" spans="1:8" ht="15.75" thickBot="1">
      <c r="A10" s="5"/>
      <c r="B10" s="5"/>
      <c r="C10" s="5"/>
      <c r="D10" s="5"/>
      <c r="E10" s="6"/>
      <c r="F10" s="6"/>
      <c r="H10">
        <v>214.7</v>
      </c>
    </row>
    <row r="11" spans="1:8" ht="82.5" customHeight="1">
      <c r="A11" s="7" t="s">
        <v>3</v>
      </c>
      <c r="B11" s="8" t="s">
        <v>4</v>
      </c>
      <c r="C11" s="8" t="s">
        <v>5</v>
      </c>
      <c r="D11" s="9" t="s">
        <v>6</v>
      </c>
      <c r="E11" s="10" t="s">
        <v>7</v>
      </c>
      <c r="F11" s="38"/>
    </row>
    <row r="12" spans="1:8" ht="48">
      <c r="A12" s="174" t="s">
        <v>113</v>
      </c>
      <c r="B12" s="217" t="s">
        <v>114</v>
      </c>
      <c r="C12" s="11" t="s">
        <v>8</v>
      </c>
      <c r="D12" s="15">
        <v>0.4</v>
      </c>
      <c r="E12" s="13">
        <f t="shared" ref="E12:E14" si="0">D12*$H$10*12</f>
        <v>1030.56</v>
      </c>
      <c r="F12" s="38"/>
    </row>
    <row r="13" spans="1:8" ht="48">
      <c r="A13" s="174" t="s">
        <v>128</v>
      </c>
      <c r="B13" s="217" t="s">
        <v>114</v>
      </c>
      <c r="C13" s="11" t="s">
        <v>8</v>
      </c>
      <c r="D13" s="15">
        <v>0.52</v>
      </c>
      <c r="E13" s="13">
        <f t="shared" si="0"/>
        <v>1339.7279999999998</v>
      </c>
      <c r="F13" s="38"/>
    </row>
    <row r="14" spans="1:8" ht="38.25">
      <c r="A14" s="14" t="s">
        <v>118</v>
      </c>
      <c r="B14" s="218" t="s">
        <v>107</v>
      </c>
      <c r="C14" s="11" t="s">
        <v>10</v>
      </c>
      <c r="D14" s="12">
        <v>0.93</v>
      </c>
      <c r="E14" s="13">
        <f t="shared" si="0"/>
        <v>2396.0519999999997</v>
      </c>
      <c r="F14" s="39"/>
      <c r="G14" s="116"/>
    </row>
    <row r="15" spans="1:8" ht="38.25">
      <c r="A15" s="14" t="s">
        <v>119</v>
      </c>
      <c r="B15" s="218" t="s">
        <v>107</v>
      </c>
      <c r="C15" s="11" t="s">
        <v>8</v>
      </c>
      <c r="D15" s="12">
        <v>0.6</v>
      </c>
      <c r="E15" s="13">
        <f>D15*$H$10*12</f>
        <v>1545.84</v>
      </c>
      <c r="F15" s="39"/>
    </row>
    <row r="16" spans="1:8" ht="51">
      <c r="A16" s="14" t="s">
        <v>11</v>
      </c>
      <c r="B16" s="218" t="s">
        <v>107</v>
      </c>
      <c r="C16" s="11" t="s">
        <v>12</v>
      </c>
      <c r="D16" s="12">
        <v>0.22</v>
      </c>
      <c r="E16" s="13">
        <v>583.57000000000005</v>
      </c>
      <c r="F16" s="39">
        <f>D16*12*H10</f>
        <v>566.80799999999999</v>
      </c>
      <c r="G16" s="116">
        <f>E16-F16</f>
        <v>16.762000000000057</v>
      </c>
    </row>
    <row r="17" spans="1:7">
      <c r="A17" s="14" t="s">
        <v>29</v>
      </c>
      <c r="B17" s="218" t="s">
        <v>14</v>
      </c>
      <c r="C17" s="11" t="s">
        <v>8</v>
      </c>
      <c r="D17" s="12">
        <v>3.18</v>
      </c>
      <c r="E17" s="13">
        <f t="shared" ref="E17:E22" si="1">D17*$H$10*12</f>
        <v>8192.9519999999993</v>
      </c>
      <c r="F17" s="39"/>
    </row>
    <row r="18" spans="1:7">
      <c r="A18" s="14" t="s">
        <v>33</v>
      </c>
      <c r="B18" s="218" t="s">
        <v>107</v>
      </c>
      <c r="C18" s="11" t="s">
        <v>8</v>
      </c>
      <c r="D18" s="12">
        <v>0.18</v>
      </c>
      <c r="E18" s="13">
        <f t="shared" si="1"/>
        <v>463.75199999999995</v>
      </c>
      <c r="F18" s="39"/>
    </row>
    <row r="19" spans="1:7" ht="25.5">
      <c r="A19" s="14" t="s">
        <v>15</v>
      </c>
      <c r="B19" s="218" t="s">
        <v>16</v>
      </c>
      <c r="C19" s="11" t="s">
        <v>8</v>
      </c>
      <c r="D19" s="12">
        <v>0.98</v>
      </c>
      <c r="E19" s="13">
        <f t="shared" si="1"/>
        <v>2524.8719999999998</v>
      </c>
      <c r="F19" s="39"/>
    </row>
    <row r="20" spans="1:7" ht="25.5">
      <c r="A20" s="14" t="s">
        <v>104</v>
      </c>
      <c r="B20" s="218" t="s">
        <v>16</v>
      </c>
      <c r="C20" s="11" t="s">
        <v>8</v>
      </c>
      <c r="D20" s="83">
        <v>1.69</v>
      </c>
      <c r="E20" s="13">
        <f t="shared" si="1"/>
        <v>4354.116</v>
      </c>
      <c r="F20" s="39"/>
      <c r="G20" s="116"/>
    </row>
    <row r="21" spans="1:7" ht="25.5">
      <c r="A21" s="14" t="s">
        <v>18</v>
      </c>
      <c r="B21" s="218" t="s">
        <v>16</v>
      </c>
      <c r="C21" s="11" t="s">
        <v>8</v>
      </c>
      <c r="D21" s="11">
        <v>0.35</v>
      </c>
      <c r="E21" s="13">
        <f t="shared" si="1"/>
        <v>901.74</v>
      </c>
      <c r="F21" s="39"/>
      <c r="G21" s="116"/>
    </row>
    <row r="22" spans="1:7" ht="25.5">
      <c r="A22" s="14" t="s">
        <v>19</v>
      </c>
      <c r="B22" s="218" t="s">
        <v>14</v>
      </c>
      <c r="C22" s="11" t="s">
        <v>8</v>
      </c>
      <c r="D22" s="11">
        <v>1.61</v>
      </c>
      <c r="E22" s="13">
        <f t="shared" si="1"/>
        <v>4148.0040000000008</v>
      </c>
      <c r="F22" s="39"/>
      <c r="G22" s="116"/>
    </row>
    <row r="23" spans="1:7" ht="25.5">
      <c r="A23" s="21" t="s">
        <v>127</v>
      </c>
      <c r="B23" s="22" t="s">
        <v>114</v>
      </c>
      <c r="C23" s="11" t="s">
        <v>124</v>
      </c>
      <c r="D23" s="22"/>
      <c r="E23" s="23">
        <f>36766.85/1000*H10/2</f>
        <v>3946.9213474999997</v>
      </c>
      <c r="F23" s="39"/>
      <c r="G23" s="116"/>
    </row>
    <row r="24" spans="1:7" ht="25.5">
      <c r="A24" s="14" t="s">
        <v>133</v>
      </c>
      <c r="B24" s="22" t="s">
        <v>338</v>
      </c>
      <c r="C24" s="11" t="s">
        <v>124</v>
      </c>
      <c r="D24" s="22"/>
      <c r="E24" s="23">
        <v>1800</v>
      </c>
      <c r="F24" s="39"/>
      <c r="G24" s="116"/>
    </row>
    <row r="25" spans="1:7" ht="19.5" thickBot="1">
      <c r="A25" s="16" t="s">
        <v>32</v>
      </c>
      <c r="B25" s="17"/>
      <c r="C25" s="17"/>
      <c r="D25" s="84"/>
      <c r="E25" s="115">
        <f>SUM(E12:E24)</f>
        <v>33228.107347500001</v>
      </c>
      <c r="F25" s="40"/>
      <c r="G25" s="116"/>
    </row>
    <row r="26" spans="1:7">
      <c r="A26" s="5"/>
      <c r="B26" s="5"/>
      <c r="C26" s="5"/>
      <c r="D26" s="5"/>
      <c r="E26" s="6"/>
      <c r="F26" s="6"/>
    </row>
    <row r="27" spans="1:7" ht="33" customHeight="1">
      <c r="A27" s="230" t="s">
        <v>432</v>
      </c>
      <c r="B27" s="230"/>
      <c r="C27" s="230"/>
      <c r="D27" s="230"/>
      <c r="E27" s="230"/>
      <c r="F27" s="112"/>
    </row>
    <row r="28" spans="1:7">
      <c r="A28" s="5"/>
      <c r="B28" s="5"/>
      <c r="C28" s="5"/>
      <c r="D28" s="5"/>
      <c r="E28" s="6"/>
      <c r="F28" s="6"/>
    </row>
    <row r="29" spans="1:7" ht="32.25" customHeight="1">
      <c r="A29" s="230" t="s">
        <v>433</v>
      </c>
      <c r="B29" s="230"/>
      <c r="C29" s="230"/>
      <c r="D29" s="230"/>
      <c r="E29" s="230"/>
      <c r="F29" s="112"/>
    </row>
    <row r="30" spans="1:7">
      <c r="A30" s="5"/>
      <c r="B30" s="5"/>
      <c r="C30" s="5"/>
      <c r="D30" s="5"/>
      <c r="E30" s="6"/>
      <c r="F30" s="6"/>
    </row>
    <row r="31" spans="1:7" ht="33" customHeight="1">
      <c r="A31" s="230" t="s">
        <v>99</v>
      </c>
      <c r="B31" s="230"/>
      <c r="C31" s="230"/>
      <c r="D31" s="230"/>
      <c r="E31" s="230"/>
      <c r="F31" s="113"/>
    </row>
    <row r="32" spans="1:7">
      <c r="A32" s="137"/>
      <c r="B32" s="137"/>
      <c r="C32" s="137"/>
      <c r="D32" s="137"/>
      <c r="E32" s="137"/>
      <c r="F32" s="6"/>
    </row>
    <row r="33" spans="1:6" ht="28.5" customHeight="1">
      <c r="A33" s="230" t="s">
        <v>21</v>
      </c>
      <c r="B33" s="230"/>
      <c r="C33" s="230"/>
      <c r="D33" s="230"/>
      <c r="E33" s="230"/>
      <c r="F33" s="112"/>
    </row>
    <row r="34" spans="1:6">
      <c r="A34" s="5"/>
      <c r="B34" s="5"/>
      <c r="C34" s="5"/>
      <c r="D34" s="5"/>
      <c r="E34" s="6"/>
      <c r="F34" s="6"/>
    </row>
    <row r="35" spans="1:6">
      <c r="A35" s="5"/>
      <c r="B35" s="5"/>
      <c r="C35" s="5"/>
      <c r="D35" s="5"/>
      <c r="E35" s="6"/>
      <c r="F35" s="6"/>
    </row>
    <row r="36" spans="1:6">
      <c r="A36" s="236" t="s">
        <v>22</v>
      </c>
      <c r="B36" s="236"/>
      <c r="C36" s="236"/>
      <c r="D36" s="236"/>
      <c r="E36" s="236"/>
      <c r="F36" s="114"/>
    </row>
    <row r="37" spans="1:6">
      <c r="A37" s="5"/>
      <c r="B37" s="5"/>
      <c r="C37" s="5"/>
      <c r="D37" s="5"/>
      <c r="E37" s="6"/>
      <c r="F37" s="6"/>
    </row>
    <row r="38" spans="1:6">
      <c r="A38" s="5" t="s">
        <v>23</v>
      </c>
      <c r="B38" s="5" t="s">
        <v>178</v>
      </c>
      <c r="C38" s="5"/>
      <c r="D38" s="5"/>
      <c r="E38" s="6" t="s">
        <v>25</v>
      </c>
      <c r="F38" s="6"/>
    </row>
    <row r="39" spans="1:6">
      <c r="A39" s="5"/>
      <c r="B39" s="235" t="s">
        <v>179</v>
      </c>
      <c r="C39" s="235"/>
      <c r="D39" s="235"/>
      <c r="E39" s="6" t="s">
        <v>27</v>
      </c>
      <c r="F39" s="6"/>
    </row>
    <row r="40" spans="1:6">
      <c r="A40" s="5"/>
      <c r="B40" s="5"/>
      <c r="C40" s="5"/>
      <c r="D40" s="5"/>
      <c r="E40" s="6"/>
      <c r="F40" s="6"/>
    </row>
    <row r="41" spans="1:6">
      <c r="A41" s="5"/>
      <c r="B41" s="5"/>
      <c r="C41" s="5"/>
      <c r="D41" s="5"/>
      <c r="E41" s="6"/>
      <c r="F41" s="6"/>
    </row>
    <row r="42" spans="1:6">
      <c r="A42" s="5" t="s">
        <v>28</v>
      </c>
      <c r="B42" s="5" t="s">
        <v>24</v>
      </c>
      <c r="C42" s="5"/>
      <c r="D42" s="5"/>
      <c r="E42" s="6" t="s">
        <v>25</v>
      </c>
      <c r="F42" s="6"/>
    </row>
    <row r="43" spans="1:6">
      <c r="A43" s="5"/>
      <c r="B43" s="234" t="s">
        <v>26</v>
      </c>
      <c r="C43" s="234"/>
      <c r="D43" s="234"/>
      <c r="E43" s="6" t="s">
        <v>27</v>
      </c>
      <c r="F43" s="6"/>
    </row>
    <row r="44" spans="1:6">
      <c r="A44" s="5"/>
      <c r="B44" s="5"/>
      <c r="C44" s="5"/>
      <c r="D44" s="5"/>
      <c r="E44" s="6"/>
      <c r="F44" s="6"/>
    </row>
    <row r="75" spans="1:1">
      <c r="A75" t="s">
        <v>105</v>
      </c>
    </row>
  </sheetData>
  <mergeCells count="12">
    <mergeCell ref="B43:D43"/>
    <mergeCell ref="A1:E1"/>
    <mergeCell ref="A2:E2"/>
    <mergeCell ref="D4:E4"/>
    <mergeCell ref="A7:E7"/>
    <mergeCell ref="A9:E9"/>
    <mergeCell ref="A27:E27"/>
    <mergeCell ref="A29:E29"/>
    <mergeCell ref="A31:E31"/>
    <mergeCell ref="A33:E33"/>
    <mergeCell ref="A36:E36"/>
    <mergeCell ref="B39:D39"/>
  </mergeCells>
  <pageMargins left="0.24" right="0.21" top="0.4" bottom="0.32" header="0.3" footer="0.24"/>
  <pageSetup paperSize="9" orientation="portrait" r:id="rId1"/>
</worksheet>
</file>

<file path=xl/worksheets/sheet72.xml><?xml version="1.0" encoding="utf-8"?>
<worksheet xmlns="http://schemas.openxmlformats.org/spreadsheetml/2006/main" xmlns:r="http://schemas.openxmlformats.org/officeDocument/2006/relationships">
  <dimension ref="A1:H45"/>
  <sheetViews>
    <sheetView tabSelected="1" topLeftCell="A15" workbookViewId="0">
      <selection activeCell="J20" sqref="J20"/>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109"/>
    </row>
    <row r="2" spans="1:8" ht="36" customHeight="1">
      <c r="A2" s="232" t="s">
        <v>1</v>
      </c>
      <c r="B2" s="232"/>
      <c r="C2" s="232"/>
      <c r="D2" s="232"/>
      <c r="E2" s="232"/>
      <c r="F2" s="110"/>
    </row>
    <row r="3" spans="1:8">
      <c r="A3" s="1"/>
      <c r="B3" s="1"/>
      <c r="C3" s="1"/>
      <c r="D3" s="1"/>
      <c r="E3" s="2"/>
      <c r="F3" s="2"/>
    </row>
    <row r="4" spans="1:8" ht="15" customHeight="1">
      <c r="A4" s="112" t="s">
        <v>2</v>
      </c>
      <c r="B4" s="1"/>
      <c r="C4" s="1"/>
      <c r="D4" s="233" t="s">
        <v>220</v>
      </c>
      <c r="E4" s="233"/>
      <c r="F4" s="111"/>
    </row>
    <row r="5" spans="1:8">
      <c r="A5" s="1"/>
      <c r="B5" s="1"/>
      <c r="C5" s="1"/>
      <c r="D5" s="1"/>
      <c r="E5" s="2"/>
      <c r="F5" s="2"/>
    </row>
    <row r="6" spans="1:8">
      <c r="A6" s="1"/>
      <c r="B6" s="1"/>
      <c r="C6" s="1"/>
      <c r="D6" s="1"/>
      <c r="E6" s="2"/>
      <c r="F6" s="2"/>
    </row>
    <row r="7" spans="1:8" ht="89.25" customHeight="1">
      <c r="A7" s="230" t="s">
        <v>204</v>
      </c>
      <c r="B7" s="230"/>
      <c r="C7" s="230"/>
      <c r="D7" s="230"/>
      <c r="E7" s="230"/>
      <c r="F7" s="112"/>
    </row>
    <row r="8" spans="1:8">
      <c r="A8" s="3"/>
      <c r="B8" s="3"/>
      <c r="C8" s="3"/>
      <c r="D8" s="3"/>
      <c r="E8" s="4"/>
      <c r="F8" s="4"/>
    </row>
    <row r="9" spans="1:8" ht="45.75" customHeight="1">
      <c r="A9" s="230" t="s">
        <v>98</v>
      </c>
      <c r="B9" s="230"/>
      <c r="C9" s="230"/>
      <c r="D9" s="230"/>
      <c r="E9" s="230"/>
      <c r="F9" s="112"/>
    </row>
    <row r="10" spans="1:8" ht="15.75" thickBot="1">
      <c r="A10" s="5"/>
      <c r="B10" s="5"/>
      <c r="C10" s="5"/>
      <c r="D10" s="5"/>
      <c r="E10" s="6"/>
      <c r="F10" s="6"/>
      <c r="H10">
        <v>498.1</v>
      </c>
    </row>
    <row r="11" spans="1:8" ht="82.5" customHeight="1">
      <c r="A11" s="7" t="s">
        <v>3</v>
      </c>
      <c r="B11" s="8" t="s">
        <v>4</v>
      </c>
      <c r="C11" s="8" t="s">
        <v>5</v>
      </c>
      <c r="D11" s="9" t="s">
        <v>6</v>
      </c>
      <c r="E11" s="10" t="s">
        <v>7</v>
      </c>
      <c r="F11" s="38"/>
    </row>
    <row r="12" spans="1:8" ht="48">
      <c r="A12" s="174" t="s">
        <v>113</v>
      </c>
      <c r="B12" s="12" t="s">
        <v>114</v>
      </c>
      <c r="C12" s="11" t="s">
        <v>8</v>
      </c>
      <c r="D12" s="15">
        <v>0.2</v>
      </c>
      <c r="E12" s="13">
        <f t="shared" ref="E12:E14" si="0">D12*$H$10*12</f>
        <v>1195.44</v>
      </c>
      <c r="F12" s="38"/>
    </row>
    <row r="13" spans="1:8" ht="48">
      <c r="A13" s="174" t="s">
        <v>128</v>
      </c>
      <c r="B13" s="12" t="s">
        <v>114</v>
      </c>
      <c r="C13" s="11" t="s">
        <v>8</v>
      </c>
      <c r="D13" s="15">
        <v>0.26</v>
      </c>
      <c r="E13" s="13">
        <f t="shared" si="0"/>
        <v>1554.0720000000001</v>
      </c>
      <c r="F13" s="38"/>
    </row>
    <row r="14" spans="1:8" ht="51">
      <c r="A14" s="14" t="s">
        <v>9</v>
      </c>
      <c r="B14" s="11" t="s">
        <v>107</v>
      </c>
      <c r="C14" s="11" t="s">
        <v>10</v>
      </c>
      <c r="D14" s="12">
        <v>0.75</v>
      </c>
      <c r="E14" s="13">
        <f t="shared" si="0"/>
        <v>4482.9000000000005</v>
      </c>
      <c r="F14" s="39"/>
      <c r="G14" s="116"/>
    </row>
    <row r="15" spans="1:8" ht="51">
      <c r="A15" s="14" t="s">
        <v>34</v>
      </c>
      <c r="B15" s="11" t="s">
        <v>107</v>
      </c>
      <c r="C15" s="11" t="s">
        <v>8</v>
      </c>
      <c r="D15" s="12">
        <v>0.3</v>
      </c>
      <c r="E15" s="13">
        <f>D15*$H$10*12</f>
        <v>1793.16</v>
      </c>
      <c r="F15" s="39"/>
    </row>
    <row r="16" spans="1:8" ht="51">
      <c r="A16" s="14" t="s">
        <v>11</v>
      </c>
      <c r="B16" s="11" t="s">
        <v>107</v>
      </c>
      <c r="C16" s="11" t="s">
        <v>12</v>
      </c>
      <c r="D16" s="12">
        <v>0.1</v>
      </c>
      <c r="E16" s="13">
        <f t="shared" ref="E16:E23" si="1">D16*$H$10*12</f>
        <v>597.72</v>
      </c>
      <c r="F16" s="39"/>
      <c r="G16" s="116"/>
    </row>
    <row r="17" spans="1:7" ht="34.5" customHeight="1">
      <c r="A17" s="14" t="s">
        <v>13</v>
      </c>
      <c r="B17" s="11" t="s">
        <v>107</v>
      </c>
      <c r="C17" s="11" t="s">
        <v>8</v>
      </c>
      <c r="D17" s="11">
        <v>5.91</v>
      </c>
      <c r="E17" s="13">
        <f t="shared" si="1"/>
        <v>35325.252</v>
      </c>
      <c r="F17" s="39"/>
    </row>
    <row r="18" spans="1:7">
      <c r="A18" s="14" t="s">
        <v>29</v>
      </c>
      <c r="B18" s="11" t="s">
        <v>14</v>
      </c>
      <c r="C18" s="11" t="s">
        <v>8</v>
      </c>
      <c r="D18" s="12">
        <v>3.18</v>
      </c>
      <c r="E18" s="13">
        <f t="shared" si="1"/>
        <v>19007.495999999999</v>
      </c>
      <c r="F18" s="39"/>
    </row>
    <row r="19" spans="1:7">
      <c r="A19" s="14" t="s">
        <v>33</v>
      </c>
      <c r="B19" s="11" t="s">
        <v>107</v>
      </c>
      <c r="C19" s="11" t="s">
        <v>8</v>
      </c>
      <c r="D19" s="12">
        <v>0.16</v>
      </c>
      <c r="E19" s="13">
        <f t="shared" si="1"/>
        <v>956.35200000000009</v>
      </c>
      <c r="F19" s="39"/>
    </row>
    <row r="20" spans="1:7" ht="25.5">
      <c r="A20" s="14" t="s">
        <v>15</v>
      </c>
      <c r="B20" s="11" t="s">
        <v>16</v>
      </c>
      <c r="C20" s="11" t="s">
        <v>8</v>
      </c>
      <c r="D20" s="12">
        <v>0.98</v>
      </c>
      <c r="E20" s="13">
        <f t="shared" si="1"/>
        <v>5857.6560000000009</v>
      </c>
      <c r="F20" s="39"/>
    </row>
    <row r="21" spans="1:7" ht="25.5">
      <c r="A21" s="14" t="s">
        <v>104</v>
      </c>
      <c r="B21" s="11" t="s">
        <v>16</v>
      </c>
      <c r="C21" s="11" t="s">
        <v>8</v>
      </c>
      <c r="D21" s="83">
        <v>1.75</v>
      </c>
      <c r="E21" s="13">
        <f t="shared" si="1"/>
        <v>10460.1</v>
      </c>
      <c r="F21" s="39"/>
      <c r="G21" s="116"/>
    </row>
    <row r="22" spans="1:7" ht="25.5">
      <c r="A22" s="14" t="s">
        <v>18</v>
      </c>
      <c r="B22" s="11" t="s">
        <v>16</v>
      </c>
      <c r="C22" s="11" t="s">
        <v>8</v>
      </c>
      <c r="D22" s="11">
        <v>0.35</v>
      </c>
      <c r="E22" s="13">
        <f t="shared" si="1"/>
        <v>2092.02</v>
      </c>
      <c r="F22" s="39"/>
      <c r="G22" s="116"/>
    </row>
    <row r="23" spans="1:7" ht="25.5">
      <c r="A23" s="14" t="s">
        <v>19</v>
      </c>
      <c r="B23" s="11" t="s">
        <v>14</v>
      </c>
      <c r="C23" s="11" t="s">
        <v>8</v>
      </c>
      <c r="D23" s="11">
        <v>1.61</v>
      </c>
      <c r="E23" s="13">
        <f t="shared" si="1"/>
        <v>9623.2920000000013</v>
      </c>
      <c r="F23" s="39"/>
      <c r="G23" s="116"/>
    </row>
    <row r="24" spans="1:7" ht="25.5">
      <c r="A24" s="21" t="s">
        <v>434</v>
      </c>
      <c r="B24" s="22" t="s">
        <v>403</v>
      </c>
      <c r="C24" s="11" t="s">
        <v>124</v>
      </c>
      <c r="D24" s="22"/>
      <c r="E24" s="23">
        <v>21471</v>
      </c>
      <c r="F24" s="39"/>
    </row>
    <row r="25" spans="1:7">
      <c r="A25" s="21" t="s">
        <v>215</v>
      </c>
      <c r="B25" s="22" t="s">
        <v>404</v>
      </c>
      <c r="C25" s="11" t="s">
        <v>124</v>
      </c>
      <c r="D25" s="22"/>
      <c r="E25" s="23">
        <v>1495</v>
      </c>
      <c r="F25" s="39"/>
    </row>
    <row r="26" spans="1:7" ht="19.5" thickBot="1">
      <c r="A26" s="16" t="s">
        <v>32</v>
      </c>
      <c r="B26" s="17"/>
      <c r="C26" s="17"/>
      <c r="D26" s="84"/>
      <c r="E26" s="115">
        <f>SUM(E12:E25)</f>
        <v>115911.46</v>
      </c>
      <c r="F26" s="40"/>
      <c r="G26" s="116"/>
    </row>
    <row r="27" spans="1:7">
      <c r="A27" s="5"/>
      <c r="B27" s="5"/>
      <c r="C27" s="5"/>
      <c r="D27" s="5"/>
      <c r="E27" s="6"/>
      <c r="F27" s="6"/>
    </row>
    <row r="28" spans="1:7" ht="32.25" customHeight="1">
      <c r="A28" s="230" t="s">
        <v>435</v>
      </c>
      <c r="B28" s="230"/>
      <c r="C28" s="230"/>
      <c r="D28" s="230"/>
      <c r="E28" s="230"/>
      <c r="F28" s="112"/>
    </row>
    <row r="29" spans="1:7">
      <c r="A29" s="5"/>
      <c r="B29" s="5"/>
      <c r="C29" s="5"/>
      <c r="D29" s="5"/>
      <c r="E29" s="6"/>
      <c r="F29" s="6"/>
    </row>
    <row r="30" spans="1:7" ht="32.25" customHeight="1">
      <c r="A30" s="230" t="s">
        <v>436</v>
      </c>
      <c r="B30" s="230"/>
      <c r="C30" s="230"/>
      <c r="D30" s="230"/>
      <c r="E30" s="230"/>
      <c r="F30" s="112"/>
    </row>
    <row r="31" spans="1:7">
      <c r="A31" s="5"/>
      <c r="B31" s="5"/>
      <c r="C31" s="5"/>
      <c r="D31" s="5"/>
      <c r="E31" s="6"/>
      <c r="F31" s="6"/>
    </row>
    <row r="32" spans="1:7" ht="32.25" customHeight="1">
      <c r="A32" s="230" t="s">
        <v>99</v>
      </c>
      <c r="B32" s="230"/>
      <c r="C32" s="230"/>
      <c r="D32" s="230"/>
      <c r="E32" s="230"/>
      <c r="F32" s="113"/>
    </row>
    <row r="33" spans="1:6">
      <c r="A33" s="137"/>
      <c r="B33" s="137"/>
      <c r="C33" s="137"/>
      <c r="D33" s="137"/>
      <c r="E33" s="137"/>
      <c r="F33" s="6"/>
    </row>
    <row r="34" spans="1:6" ht="28.5" customHeight="1">
      <c r="A34" s="230" t="s">
        <v>21</v>
      </c>
      <c r="B34" s="230"/>
      <c r="C34" s="230"/>
      <c r="D34" s="230"/>
      <c r="E34" s="230"/>
      <c r="F34" s="112"/>
    </row>
    <row r="35" spans="1:6">
      <c r="A35" s="5"/>
      <c r="B35" s="5"/>
      <c r="C35" s="5"/>
      <c r="D35" s="5"/>
      <c r="E35" s="6"/>
      <c r="F35" s="6"/>
    </row>
    <row r="36" spans="1:6">
      <c r="A36" s="5"/>
      <c r="B36" s="5"/>
      <c r="C36" s="5"/>
      <c r="D36" s="5"/>
      <c r="E36" s="6"/>
      <c r="F36" s="6"/>
    </row>
    <row r="37" spans="1:6">
      <c r="A37" s="236" t="s">
        <v>22</v>
      </c>
      <c r="B37" s="236"/>
      <c r="C37" s="236"/>
      <c r="D37" s="236"/>
      <c r="E37" s="236"/>
      <c r="F37" s="114"/>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sheetData>
  <mergeCells count="12">
    <mergeCell ref="B44:D44"/>
    <mergeCell ref="A1:E1"/>
    <mergeCell ref="A2:E2"/>
    <mergeCell ref="D4:E4"/>
    <mergeCell ref="A7:E7"/>
    <mergeCell ref="A9:E9"/>
    <mergeCell ref="A28:E28"/>
    <mergeCell ref="A30:E30"/>
    <mergeCell ref="A32:E32"/>
    <mergeCell ref="A34:E34"/>
    <mergeCell ref="A37:E37"/>
    <mergeCell ref="B40:D40"/>
  </mergeCells>
  <pageMargins left="0.24" right="0.21" top="0.4" bottom="0.32" header="0.3" footer="0.24"/>
  <pageSetup paperSize="9" orientation="portrait" r:id="rId1"/>
</worksheet>
</file>

<file path=xl/worksheets/sheet8.xml><?xml version="1.0" encoding="utf-8"?>
<worksheet xmlns="http://schemas.openxmlformats.org/spreadsheetml/2006/main" xmlns:r="http://schemas.openxmlformats.org/officeDocument/2006/relationships">
  <dimension ref="A1:H47"/>
  <sheetViews>
    <sheetView workbookViewId="0">
      <selection activeCell="D11" sqref="D11"/>
    </sheetView>
  </sheetViews>
  <sheetFormatPr defaultRowHeight="15"/>
  <cols>
    <col min="1" max="1" width="29.5703125" customWidth="1"/>
    <col min="2" max="2" width="15.7109375" customWidth="1"/>
    <col min="3" max="3" width="11.5703125" customWidth="1"/>
    <col min="4" max="4" width="19" customWidth="1"/>
    <col min="5" max="6" width="17.28515625" style="20" customWidth="1"/>
    <col min="8" max="8" width="9.140625" customWidth="1"/>
  </cols>
  <sheetData>
    <row r="1" spans="1:8" ht="15.75">
      <c r="A1" s="231" t="s">
        <v>0</v>
      </c>
      <c r="B1" s="231"/>
      <c r="C1" s="231"/>
      <c r="D1" s="231"/>
      <c r="E1" s="231"/>
      <c r="F1" s="29"/>
    </row>
    <row r="2" spans="1:8" ht="36" customHeight="1">
      <c r="A2" s="232" t="s">
        <v>1</v>
      </c>
      <c r="B2" s="232"/>
      <c r="C2" s="232"/>
      <c r="D2" s="232"/>
      <c r="E2" s="232"/>
      <c r="F2" s="30"/>
    </row>
    <row r="3" spans="1:8">
      <c r="A3" s="1"/>
      <c r="B3" s="1"/>
      <c r="C3" s="1"/>
      <c r="D3" s="1"/>
      <c r="E3" s="2"/>
      <c r="F3" s="2"/>
    </row>
    <row r="4" spans="1:8" ht="15" customHeight="1">
      <c r="A4" s="26" t="s">
        <v>2</v>
      </c>
      <c r="B4" s="1"/>
      <c r="C4" s="1"/>
      <c r="D4" s="233" t="s">
        <v>220</v>
      </c>
      <c r="E4" s="233"/>
      <c r="F4" s="31"/>
    </row>
    <row r="5" spans="1:8">
      <c r="A5" s="1"/>
      <c r="B5" s="1"/>
      <c r="C5" s="1"/>
      <c r="D5" s="1"/>
      <c r="E5" s="2"/>
      <c r="F5" s="2"/>
    </row>
    <row r="6" spans="1:8">
      <c r="A6" s="1"/>
      <c r="B6" s="1"/>
      <c r="C6" s="1"/>
      <c r="D6" s="1"/>
      <c r="E6" s="2"/>
      <c r="F6" s="2"/>
    </row>
    <row r="7" spans="1:8" ht="91.5" customHeight="1">
      <c r="A7" s="230" t="s">
        <v>146</v>
      </c>
      <c r="B7" s="230"/>
      <c r="C7" s="230"/>
      <c r="D7" s="230"/>
      <c r="E7" s="230"/>
      <c r="F7" s="26"/>
    </row>
    <row r="8" spans="1:8">
      <c r="A8" s="3"/>
      <c r="B8" s="3"/>
      <c r="C8" s="3"/>
      <c r="D8" s="3"/>
      <c r="E8" s="4"/>
      <c r="F8" s="4"/>
    </row>
    <row r="9" spans="1:8" ht="45.75" customHeight="1">
      <c r="A9" s="230" t="s">
        <v>38</v>
      </c>
      <c r="B9" s="230"/>
      <c r="C9" s="230"/>
      <c r="D9" s="230"/>
      <c r="E9" s="230"/>
      <c r="F9" s="26"/>
    </row>
    <row r="10" spans="1:8" ht="15.75" thickBot="1">
      <c r="A10" s="5"/>
      <c r="B10" s="5"/>
      <c r="C10" s="5"/>
      <c r="D10" s="5"/>
      <c r="E10" s="6"/>
      <c r="F10" s="6"/>
      <c r="H10">
        <v>481.7</v>
      </c>
    </row>
    <row r="11" spans="1:8" ht="84.75" customHeight="1">
      <c r="A11" s="7" t="s">
        <v>3</v>
      </c>
      <c r="B11" s="8" t="s">
        <v>4</v>
      </c>
      <c r="C11" s="8" t="s">
        <v>5</v>
      </c>
      <c r="D11" s="9" t="s">
        <v>6</v>
      </c>
      <c r="E11" s="10" t="s">
        <v>7</v>
      </c>
      <c r="F11" s="38"/>
    </row>
    <row r="12" spans="1:8" ht="51">
      <c r="A12" s="14" t="s">
        <v>9</v>
      </c>
      <c r="B12" s="11" t="s">
        <v>107</v>
      </c>
      <c r="C12" s="11" t="s">
        <v>10</v>
      </c>
      <c r="D12" s="12">
        <v>1.1599999999999999</v>
      </c>
      <c r="E12" s="13">
        <f>D12*12*$H$10</f>
        <v>6705.2639999999992</v>
      </c>
      <c r="F12" s="39"/>
    </row>
    <row r="13" spans="1:8" ht="51">
      <c r="A13" s="14" t="s">
        <v>34</v>
      </c>
      <c r="B13" s="11" t="s">
        <v>14</v>
      </c>
      <c r="C13" s="11" t="s">
        <v>8</v>
      </c>
      <c r="D13" s="12">
        <v>0.6</v>
      </c>
      <c r="E13" s="13">
        <f t="shared" ref="E13:E23" si="0">D13*12*$H$10</f>
        <v>3468.24</v>
      </c>
      <c r="F13" s="39"/>
    </row>
    <row r="14" spans="1:8" ht="48">
      <c r="A14" s="174" t="s">
        <v>128</v>
      </c>
      <c r="B14" s="11" t="s">
        <v>131</v>
      </c>
      <c r="C14" s="11" t="s">
        <v>8</v>
      </c>
      <c r="D14" s="12">
        <v>0.52</v>
      </c>
      <c r="E14" s="13">
        <f t="shared" si="0"/>
        <v>3005.808</v>
      </c>
      <c r="F14" s="39"/>
    </row>
    <row r="15" spans="1:8" ht="51" customHeight="1">
      <c r="A15" s="174" t="s">
        <v>113</v>
      </c>
      <c r="B15" s="11" t="s">
        <v>131</v>
      </c>
      <c r="C15" s="11" t="s">
        <v>8</v>
      </c>
      <c r="D15" s="12">
        <v>0.4</v>
      </c>
      <c r="E15" s="13">
        <f t="shared" si="0"/>
        <v>2312.1600000000003</v>
      </c>
      <c r="F15" s="39"/>
    </row>
    <row r="16" spans="1:8" ht="51">
      <c r="A16" s="14" t="s">
        <v>11</v>
      </c>
      <c r="B16" s="11" t="s">
        <v>107</v>
      </c>
      <c r="C16" s="11" t="s">
        <v>12</v>
      </c>
      <c r="D16" s="12">
        <v>0.61</v>
      </c>
      <c r="E16" s="13">
        <v>3546.27</v>
      </c>
      <c r="F16" s="39">
        <f>D16*12*H10</f>
        <v>3526.0439999999999</v>
      </c>
      <c r="G16" s="116">
        <f>E16-F16</f>
        <v>20.226000000000113</v>
      </c>
    </row>
    <row r="17" spans="1:7" ht="42" customHeight="1">
      <c r="A17" s="14" t="s">
        <v>13</v>
      </c>
      <c r="B17" s="11" t="s">
        <v>107</v>
      </c>
      <c r="C17" s="11" t="s">
        <v>8</v>
      </c>
      <c r="D17" s="11">
        <v>5.86</v>
      </c>
      <c r="E17" s="13">
        <f t="shared" si="0"/>
        <v>33873.144</v>
      </c>
      <c r="F17" s="39"/>
    </row>
    <row r="18" spans="1:7">
      <c r="A18" s="14" t="s">
        <v>29</v>
      </c>
      <c r="B18" s="11" t="s">
        <v>14</v>
      </c>
      <c r="C18" s="11" t="s">
        <v>8</v>
      </c>
      <c r="D18" s="12">
        <v>3.18</v>
      </c>
      <c r="E18" s="13">
        <f t="shared" si="0"/>
        <v>18381.672000000002</v>
      </c>
      <c r="F18" s="39"/>
    </row>
    <row r="19" spans="1:7">
      <c r="A19" s="14" t="s">
        <v>33</v>
      </c>
      <c r="B19" s="11" t="s">
        <v>107</v>
      </c>
      <c r="C19" s="11" t="s">
        <v>8</v>
      </c>
      <c r="D19" s="12">
        <v>0.36</v>
      </c>
      <c r="E19" s="13">
        <f t="shared" si="0"/>
        <v>2080.944</v>
      </c>
      <c r="F19" s="39"/>
    </row>
    <row r="20" spans="1:7" ht="25.5">
      <c r="A20" s="14" t="s">
        <v>15</v>
      </c>
      <c r="B20" s="11" t="s">
        <v>16</v>
      </c>
      <c r="C20" s="11" t="s">
        <v>8</v>
      </c>
      <c r="D20" s="12">
        <v>0.98</v>
      </c>
      <c r="E20" s="13">
        <f t="shared" si="0"/>
        <v>5664.7919999999995</v>
      </c>
      <c r="F20" s="39"/>
    </row>
    <row r="21" spans="1:7" ht="25.5">
      <c r="A21" s="14" t="s">
        <v>17</v>
      </c>
      <c r="B21" s="11" t="s">
        <v>16</v>
      </c>
      <c r="C21" s="11" t="s">
        <v>8</v>
      </c>
      <c r="D21" s="15">
        <v>0.41</v>
      </c>
      <c r="E21" s="13">
        <f t="shared" si="0"/>
        <v>2369.9639999999999</v>
      </c>
      <c r="F21" s="39"/>
    </row>
    <row r="22" spans="1:7" ht="25.5">
      <c r="A22" s="14" t="s">
        <v>18</v>
      </c>
      <c r="B22" s="11" t="s">
        <v>16</v>
      </c>
      <c r="C22" s="11" t="s">
        <v>8</v>
      </c>
      <c r="D22" s="11">
        <v>0.35</v>
      </c>
      <c r="E22" s="13">
        <f t="shared" si="0"/>
        <v>2023.1399999999996</v>
      </c>
      <c r="F22" s="39"/>
      <c r="G22" s="116"/>
    </row>
    <row r="23" spans="1:7" ht="25.5">
      <c r="A23" s="14" t="s">
        <v>19</v>
      </c>
      <c r="B23" s="11" t="s">
        <v>14</v>
      </c>
      <c r="C23" s="11" t="s">
        <v>8</v>
      </c>
      <c r="D23" s="11">
        <v>1.1000000000000001</v>
      </c>
      <c r="E23" s="13">
        <f t="shared" si="0"/>
        <v>6358.4400000000005</v>
      </c>
      <c r="F23" s="39"/>
      <c r="G23" s="116"/>
    </row>
    <row r="24" spans="1:7" ht="25.5">
      <c r="A24" s="21" t="s">
        <v>126</v>
      </c>
      <c r="B24" s="22" t="s">
        <v>14</v>
      </c>
      <c r="C24" s="11" t="s">
        <v>8</v>
      </c>
      <c r="D24" s="22">
        <v>1.63</v>
      </c>
      <c r="E24" s="13">
        <v>9433.56</v>
      </c>
      <c r="F24" s="39">
        <f>D24*12*H10</f>
        <v>9422.0519999999997</v>
      </c>
      <c r="G24" s="116">
        <f>E24-F24</f>
        <v>11.507999999999811</v>
      </c>
    </row>
    <row r="25" spans="1:7">
      <c r="A25" s="21" t="s">
        <v>262</v>
      </c>
      <c r="B25" s="22"/>
      <c r="C25" s="22" t="s">
        <v>124</v>
      </c>
      <c r="D25" s="22"/>
      <c r="E25" s="23">
        <v>362</v>
      </c>
      <c r="F25" s="39"/>
    </row>
    <row r="26" spans="1:7">
      <c r="A26" s="21" t="s">
        <v>263</v>
      </c>
      <c r="B26" s="22"/>
      <c r="C26" s="22" t="s">
        <v>124</v>
      </c>
      <c r="D26" s="22"/>
      <c r="E26" s="142">
        <v>5400</v>
      </c>
      <c r="F26" s="39"/>
    </row>
    <row r="27" spans="1:7" ht="25.5">
      <c r="A27" s="21" t="s">
        <v>264</v>
      </c>
      <c r="B27" s="22"/>
      <c r="C27" s="22" t="s">
        <v>124</v>
      </c>
      <c r="D27" s="22"/>
      <c r="E27" s="142">
        <v>3519.44</v>
      </c>
      <c r="F27" s="39"/>
    </row>
    <row r="28" spans="1:7" ht="19.5" thickBot="1">
      <c r="A28" s="16" t="s">
        <v>32</v>
      </c>
      <c r="B28" s="17"/>
      <c r="C28" s="17"/>
      <c r="D28" s="18"/>
      <c r="E28" s="115">
        <f>SUM(E12:E27)</f>
        <v>108504.838</v>
      </c>
      <c r="F28" s="40"/>
      <c r="G28" s="116"/>
    </row>
    <row r="29" spans="1:7">
      <c r="A29" s="5"/>
      <c r="B29" s="5"/>
      <c r="C29" s="5"/>
      <c r="D29" s="5"/>
      <c r="E29" s="6"/>
      <c r="F29" s="6"/>
    </row>
    <row r="30" spans="1:7" ht="32.25" customHeight="1">
      <c r="A30" s="230" t="s">
        <v>265</v>
      </c>
      <c r="B30" s="230"/>
      <c r="C30" s="230"/>
      <c r="D30" s="230"/>
      <c r="E30" s="230"/>
      <c r="F30" s="26"/>
    </row>
    <row r="31" spans="1:7">
      <c r="A31" s="138"/>
      <c r="B31" s="138"/>
      <c r="C31" s="138"/>
      <c r="D31" s="138"/>
      <c r="E31" s="139"/>
      <c r="F31" s="6"/>
    </row>
    <row r="32" spans="1:7" ht="33" customHeight="1">
      <c r="A32" s="230" t="s">
        <v>266</v>
      </c>
      <c r="B32" s="230"/>
      <c r="C32" s="230"/>
      <c r="D32" s="230"/>
      <c r="E32" s="230"/>
      <c r="F32" s="26"/>
    </row>
    <row r="33" spans="1:6">
      <c r="A33" s="118"/>
      <c r="B33" s="118"/>
      <c r="C33" s="118"/>
      <c r="D33" s="118"/>
      <c r="E33" s="118"/>
      <c r="F33" s="6"/>
    </row>
    <row r="34" spans="1:6" ht="33" customHeight="1">
      <c r="A34" s="230" t="s">
        <v>99</v>
      </c>
      <c r="B34" s="230"/>
      <c r="C34" s="230"/>
      <c r="D34" s="230"/>
      <c r="E34" s="230"/>
      <c r="F34" s="27"/>
    </row>
    <row r="35" spans="1:6">
      <c r="A35" s="5"/>
      <c r="B35" s="5"/>
      <c r="C35" s="5"/>
      <c r="D35" s="5"/>
      <c r="E35" s="6"/>
      <c r="F35" s="6"/>
    </row>
    <row r="36" spans="1:6" ht="23.25" customHeight="1">
      <c r="A36" s="235" t="s">
        <v>46</v>
      </c>
      <c r="B36" s="235"/>
      <c r="C36" s="235"/>
      <c r="D36" s="235"/>
      <c r="E36" s="235"/>
      <c r="F36" s="26"/>
    </row>
    <row r="37" spans="1:6">
      <c r="A37" s="5"/>
      <c r="B37" s="5"/>
      <c r="C37" s="5"/>
      <c r="D37" s="5"/>
      <c r="E37" s="6"/>
      <c r="F37" s="6"/>
    </row>
    <row r="38" spans="1:6" ht="30.75" customHeight="1">
      <c r="A38" s="230" t="s">
        <v>21</v>
      </c>
      <c r="B38" s="230"/>
      <c r="C38" s="230"/>
      <c r="D38" s="230"/>
      <c r="E38" s="230"/>
      <c r="F38" s="6"/>
    </row>
    <row r="39" spans="1:6">
      <c r="A39" s="117"/>
      <c r="B39" s="117"/>
      <c r="C39" s="117"/>
      <c r="D39" s="117"/>
      <c r="E39" s="117"/>
      <c r="F39" s="6"/>
    </row>
    <row r="40" spans="1:6">
      <c r="A40" s="236" t="s">
        <v>22</v>
      </c>
      <c r="B40" s="236"/>
      <c r="C40" s="236"/>
      <c r="D40" s="236"/>
      <c r="E40" s="236"/>
      <c r="F40" s="6"/>
    </row>
    <row r="41" spans="1:6">
      <c r="A41" s="5" t="s">
        <v>23</v>
      </c>
      <c r="B41" s="5" t="s">
        <v>178</v>
      </c>
      <c r="C41" s="5"/>
      <c r="D41" s="5"/>
      <c r="E41" s="6" t="s">
        <v>25</v>
      </c>
      <c r="F41" s="6"/>
    </row>
    <row r="42" spans="1:6">
      <c r="A42" s="5"/>
      <c r="B42" s="235" t="s">
        <v>179</v>
      </c>
      <c r="C42" s="235"/>
      <c r="D42" s="235"/>
      <c r="E42" s="6" t="s">
        <v>27</v>
      </c>
      <c r="F42" s="6"/>
    </row>
    <row r="43" spans="1:6">
      <c r="A43" s="5"/>
      <c r="B43" s="5"/>
      <c r="C43" s="5"/>
      <c r="D43" s="5"/>
      <c r="E43" s="6"/>
      <c r="F43" s="6"/>
    </row>
    <row r="44" spans="1:6">
      <c r="A44" s="5"/>
      <c r="B44" s="5"/>
      <c r="C44" s="5"/>
      <c r="D44" s="5"/>
      <c r="E44" s="6"/>
      <c r="F44" s="6"/>
    </row>
    <row r="45" spans="1:6">
      <c r="A45" s="5" t="s">
        <v>28</v>
      </c>
      <c r="B45" s="5" t="s">
        <v>24</v>
      </c>
      <c r="C45" s="5"/>
      <c r="D45" s="5"/>
      <c r="E45" s="6" t="s">
        <v>25</v>
      </c>
      <c r="F45" s="6"/>
    </row>
    <row r="46" spans="1:6">
      <c r="A46" s="5"/>
      <c r="B46" s="234" t="s">
        <v>26</v>
      </c>
      <c r="C46" s="234"/>
      <c r="D46" s="234"/>
      <c r="E46" s="6" t="s">
        <v>27</v>
      </c>
      <c r="F46" s="6"/>
    </row>
    <row r="47" spans="1:6">
      <c r="A47" s="5"/>
      <c r="B47" s="5"/>
      <c r="C47" s="5"/>
      <c r="D47" s="5"/>
      <c r="E47" s="6"/>
      <c r="F47" s="6"/>
    </row>
  </sheetData>
  <mergeCells count="13">
    <mergeCell ref="B46:D46"/>
    <mergeCell ref="A1:E1"/>
    <mergeCell ref="A2:E2"/>
    <mergeCell ref="D4:E4"/>
    <mergeCell ref="A7:E7"/>
    <mergeCell ref="A9:E9"/>
    <mergeCell ref="A30:E30"/>
    <mergeCell ref="A32:E32"/>
    <mergeCell ref="A34:E34"/>
    <mergeCell ref="A36:E36"/>
    <mergeCell ref="A40:E40"/>
    <mergeCell ref="B42:D42"/>
    <mergeCell ref="A38:E38"/>
  </mergeCells>
  <pageMargins left="0.24" right="0.21" top="0.24" bottom="0.2" header="0.16" footer="0.16"/>
  <pageSetup paperSize="9" orientation="portrait" r:id="rId1"/>
</worksheet>
</file>

<file path=xl/worksheets/sheet9.xml><?xml version="1.0" encoding="utf-8"?>
<worksheet xmlns="http://schemas.openxmlformats.org/spreadsheetml/2006/main" xmlns:r="http://schemas.openxmlformats.org/officeDocument/2006/relationships">
  <dimension ref="A1:H45"/>
  <sheetViews>
    <sheetView topLeftCell="A25" workbookViewId="0">
      <selection activeCell="I28" sqref="I28"/>
    </sheetView>
  </sheetViews>
  <sheetFormatPr defaultRowHeight="15"/>
  <cols>
    <col min="1" max="1" width="29.5703125" customWidth="1"/>
    <col min="2" max="2" width="15.7109375" customWidth="1"/>
    <col min="3" max="3" width="11.5703125" customWidth="1"/>
    <col min="4" max="4" width="19" customWidth="1"/>
    <col min="5" max="5" width="17.28515625" style="20" customWidth="1"/>
    <col min="6" max="6" width="7" style="20" bestFit="1" customWidth="1"/>
    <col min="8" max="8" width="9.140625" customWidth="1"/>
  </cols>
  <sheetData>
    <row r="1" spans="1:8" ht="15.75">
      <c r="A1" s="231" t="s">
        <v>0</v>
      </c>
      <c r="B1" s="231"/>
      <c r="C1" s="231"/>
      <c r="D1" s="231"/>
      <c r="E1" s="231"/>
      <c r="F1" s="29"/>
    </row>
    <row r="2" spans="1:8" ht="36" customHeight="1">
      <c r="A2" s="232" t="s">
        <v>1</v>
      </c>
      <c r="B2" s="232"/>
      <c r="C2" s="232"/>
      <c r="D2" s="232"/>
      <c r="E2" s="232"/>
      <c r="F2" s="30"/>
    </row>
    <row r="3" spans="1:8">
      <c r="A3" s="1"/>
      <c r="B3" s="1"/>
      <c r="C3" s="1"/>
      <c r="D3" s="1"/>
      <c r="E3" s="2"/>
      <c r="F3" s="2"/>
    </row>
    <row r="4" spans="1:8" ht="15" customHeight="1">
      <c r="A4" s="26" t="s">
        <v>2</v>
      </c>
      <c r="B4" s="1"/>
      <c r="C4" s="1"/>
      <c r="D4" s="233" t="s">
        <v>220</v>
      </c>
      <c r="E4" s="233"/>
      <c r="F4" s="31"/>
    </row>
    <row r="5" spans="1:8">
      <c r="A5" s="1"/>
      <c r="B5" s="1"/>
      <c r="C5" s="1"/>
      <c r="D5" s="1"/>
      <c r="E5" s="2"/>
      <c r="F5" s="2"/>
    </row>
    <row r="6" spans="1:8">
      <c r="A6" s="1"/>
      <c r="B6" s="1"/>
      <c r="C6" s="1"/>
      <c r="D6" s="1"/>
      <c r="E6" s="2"/>
      <c r="F6" s="2"/>
    </row>
    <row r="7" spans="1:8" ht="112.5" customHeight="1">
      <c r="A7" s="230" t="s">
        <v>147</v>
      </c>
      <c r="B7" s="230"/>
      <c r="C7" s="230"/>
      <c r="D7" s="230"/>
      <c r="E7" s="230"/>
      <c r="F7" s="26"/>
    </row>
    <row r="8" spans="1:8">
      <c r="A8" s="3"/>
      <c r="B8" s="3"/>
      <c r="C8" s="3"/>
      <c r="D8" s="3"/>
      <c r="E8" s="4"/>
      <c r="F8" s="4"/>
    </row>
    <row r="9" spans="1:8" ht="45.75" customHeight="1">
      <c r="A9" s="230" t="s">
        <v>39</v>
      </c>
      <c r="B9" s="230"/>
      <c r="C9" s="230"/>
      <c r="D9" s="230"/>
      <c r="E9" s="230"/>
      <c r="F9" s="26"/>
    </row>
    <row r="10" spans="1:8" ht="15.75" thickBot="1">
      <c r="A10" s="5"/>
      <c r="B10" s="5"/>
      <c r="C10" s="5"/>
      <c r="D10" s="5"/>
      <c r="E10" s="6"/>
      <c r="F10" s="6"/>
      <c r="H10">
        <v>377.5</v>
      </c>
    </row>
    <row r="11" spans="1:8" ht="84.75" customHeight="1">
      <c r="A11" s="7" t="s">
        <v>3</v>
      </c>
      <c r="B11" s="8" t="s">
        <v>4</v>
      </c>
      <c r="C11" s="8" t="s">
        <v>5</v>
      </c>
      <c r="D11" s="9" t="s">
        <v>6</v>
      </c>
      <c r="E11" s="10" t="s">
        <v>7</v>
      </c>
      <c r="F11" s="38"/>
    </row>
    <row r="12" spans="1:8" ht="48">
      <c r="A12" s="174" t="s">
        <v>113</v>
      </c>
      <c r="B12" s="12" t="s">
        <v>114</v>
      </c>
      <c r="C12" s="11" t="s">
        <v>8</v>
      </c>
      <c r="D12" s="15">
        <v>0.4</v>
      </c>
      <c r="E12" s="175">
        <f>D12*12*$H$10</f>
        <v>1812.0000000000002</v>
      </c>
      <c r="F12" s="38"/>
    </row>
    <row r="13" spans="1:8" ht="48">
      <c r="A13" s="174" t="s">
        <v>128</v>
      </c>
      <c r="B13" s="12" t="s">
        <v>114</v>
      </c>
      <c r="C13" s="11" t="s">
        <v>8</v>
      </c>
      <c r="D13" s="15">
        <v>0.52</v>
      </c>
      <c r="E13" s="175">
        <f t="shared" ref="E13:E23" si="0">D13*12*$H$10</f>
        <v>2355.6</v>
      </c>
      <c r="F13" s="38"/>
    </row>
    <row r="14" spans="1:8" ht="51">
      <c r="A14" s="14" t="s">
        <v>9</v>
      </c>
      <c r="B14" s="11" t="s">
        <v>107</v>
      </c>
      <c r="C14" s="11" t="s">
        <v>10</v>
      </c>
      <c r="D14" s="12">
        <v>0.79</v>
      </c>
      <c r="E14" s="175">
        <f t="shared" si="0"/>
        <v>3578.7000000000003</v>
      </c>
      <c r="F14" s="39"/>
    </row>
    <row r="15" spans="1:8" ht="38.25">
      <c r="A15" s="14" t="s">
        <v>119</v>
      </c>
      <c r="B15" s="11" t="s">
        <v>107</v>
      </c>
      <c r="C15" s="11" t="s">
        <v>8</v>
      </c>
      <c r="D15" s="12">
        <v>0.6</v>
      </c>
      <c r="E15" s="175">
        <f t="shared" si="0"/>
        <v>2717.9999999999995</v>
      </c>
      <c r="F15" s="39"/>
    </row>
    <row r="16" spans="1:8" ht="51">
      <c r="A16" s="14" t="s">
        <v>11</v>
      </c>
      <c r="B16" s="11" t="s">
        <v>107</v>
      </c>
      <c r="C16" s="11" t="s">
        <v>12</v>
      </c>
      <c r="D16" s="12">
        <v>0.78</v>
      </c>
      <c r="E16" s="175">
        <v>3854.65</v>
      </c>
      <c r="F16" s="39">
        <f>D16*12*H10</f>
        <v>3533.3999999999996</v>
      </c>
      <c r="G16" s="116">
        <f>E16-F16</f>
        <v>321.25000000000045</v>
      </c>
    </row>
    <row r="17" spans="1:7" ht="33" customHeight="1">
      <c r="A17" s="14" t="s">
        <v>13</v>
      </c>
      <c r="B17" s="11" t="s">
        <v>107</v>
      </c>
      <c r="C17" s="11" t="s">
        <v>8</v>
      </c>
      <c r="D17" s="11">
        <v>7.97</v>
      </c>
      <c r="E17" s="175">
        <f t="shared" si="0"/>
        <v>36104.1</v>
      </c>
      <c r="F17" s="39"/>
    </row>
    <row r="18" spans="1:7">
      <c r="A18" s="14" t="s">
        <v>29</v>
      </c>
      <c r="B18" s="11" t="s">
        <v>14</v>
      </c>
      <c r="C18" s="11" t="s">
        <v>8</v>
      </c>
      <c r="D18" s="12">
        <v>2.98</v>
      </c>
      <c r="E18" s="175">
        <f t="shared" si="0"/>
        <v>13499.4</v>
      </c>
      <c r="F18" s="39"/>
    </row>
    <row r="19" spans="1:7">
      <c r="A19" s="14" t="s">
        <v>33</v>
      </c>
      <c r="B19" s="11" t="s">
        <v>107</v>
      </c>
      <c r="C19" s="11" t="s">
        <v>8</v>
      </c>
      <c r="D19" s="12">
        <v>0.15</v>
      </c>
      <c r="E19" s="175">
        <f t="shared" si="0"/>
        <v>679.49999999999989</v>
      </c>
      <c r="F19" s="39"/>
      <c r="G19" s="116"/>
    </row>
    <row r="20" spans="1:7" ht="25.5">
      <c r="A20" s="14" t="s">
        <v>15</v>
      </c>
      <c r="B20" s="11" t="s">
        <v>16</v>
      </c>
      <c r="C20" s="11" t="s">
        <v>8</v>
      </c>
      <c r="D20" s="12">
        <v>0.98</v>
      </c>
      <c r="E20" s="175">
        <f t="shared" si="0"/>
        <v>4439.3999999999996</v>
      </c>
      <c r="F20" s="39"/>
    </row>
    <row r="21" spans="1:7" ht="25.5">
      <c r="A21" s="14" t="s">
        <v>17</v>
      </c>
      <c r="B21" s="11" t="s">
        <v>16</v>
      </c>
      <c r="C21" s="11" t="s">
        <v>8</v>
      </c>
      <c r="D21" s="15">
        <v>0.61</v>
      </c>
      <c r="E21" s="175">
        <f t="shared" si="0"/>
        <v>2763.3</v>
      </c>
      <c r="F21" s="39"/>
    </row>
    <row r="22" spans="1:7" ht="25.5">
      <c r="A22" s="14" t="s">
        <v>18</v>
      </c>
      <c r="B22" s="11" t="s">
        <v>16</v>
      </c>
      <c r="C22" s="11" t="s">
        <v>8</v>
      </c>
      <c r="D22" s="11">
        <v>0.35</v>
      </c>
      <c r="E22" s="175">
        <f t="shared" si="0"/>
        <v>1585.4999999999998</v>
      </c>
      <c r="F22" s="39"/>
      <c r="G22" s="116"/>
    </row>
    <row r="23" spans="1:7" ht="25.5">
      <c r="A23" s="14" t="s">
        <v>19</v>
      </c>
      <c r="B23" s="11" t="s">
        <v>14</v>
      </c>
      <c r="C23" s="11" t="s">
        <v>8</v>
      </c>
      <c r="D23" s="11">
        <v>1.33</v>
      </c>
      <c r="E23" s="175">
        <f t="shared" si="0"/>
        <v>6024.9000000000005</v>
      </c>
      <c r="F23" s="39"/>
      <c r="G23" s="116"/>
    </row>
    <row r="24" spans="1:7" ht="19.5" thickBot="1">
      <c r="A24" s="16" t="s">
        <v>32</v>
      </c>
      <c r="B24" s="17"/>
      <c r="C24" s="17"/>
      <c r="D24" s="18"/>
      <c r="E24" s="115">
        <f>SUM(E12:E23)</f>
        <v>79415.05</v>
      </c>
      <c r="F24" s="40"/>
      <c r="G24" s="116"/>
    </row>
    <row r="25" spans="1:7">
      <c r="A25" s="5"/>
      <c r="B25" s="5"/>
      <c r="C25" s="5"/>
      <c r="D25" s="5"/>
      <c r="E25" s="6"/>
      <c r="F25" s="6"/>
    </row>
    <row r="26" spans="1:7" ht="33" customHeight="1">
      <c r="A26" s="230" t="s">
        <v>267</v>
      </c>
      <c r="B26" s="230"/>
      <c r="C26" s="230"/>
      <c r="D26" s="230"/>
      <c r="E26" s="230"/>
      <c r="F26" s="26"/>
    </row>
    <row r="27" spans="1:7">
      <c r="A27" s="138"/>
      <c r="B27" s="138"/>
      <c r="C27" s="138"/>
      <c r="D27" s="138"/>
      <c r="E27" s="139"/>
      <c r="F27" s="6"/>
    </row>
    <row r="28" spans="1:7" ht="45.75" customHeight="1">
      <c r="A28" s="230" t="s">
        <v>268</v>
      </c>
      <c r="B28" s="230"/>
      <c r="C28" s="230"/>
      <c r="D28" s="230"/>
      <c r="E28" s="230"/>
      <c r="F28" s="26"/>
    </row>
    <row r="29" spans="1:7">
      <c r="A29" s="140"/>
      <c r="B29" s="140"/>
      <c r="C29" s="140"/>
      <c r="D29" s="140"/>
      <c r="E29" s="140"/>
      <c r="F29" s="6"/>
    </row>
    <row r="30" spans="1:7" ht="33" customHeight="1">
      <c r="A30" s="230" t="s">
        <v>99</v>
      </c>
      <c r="B30" s="230"/>
      <c r="C30" s="230"/>
      <c r="D30" s="230"/>
      <c r="E30" s="230"/>
      <c r="F30" s="27"/>
    </row>
    <row r="31" spans="1:7">
      <c r="A31" s="5"/>
      <c r="B31" s="5"/>
      <c r="C31" s="5"/>
      <c r="D31" s="5"/>
      <c r="E31" s="6"/>
      <c r="F31" s="6"/>
    </row>
    <row r="32" spans="1:7" ht="19.5" customHeight="1">
      <c r="A32" s="235" t="s">
        <v>46</v>
      </c>
      <c r="B32" s="235"/>
      <c r="C32" s="235"/>
      <c r="D32" s="235"/>
      <c r="E32" s="235"/>
      <c r="F32" s="26"/>
    </row>
    <row r="33" spans="1:6" ht="28.5" customHeight="1">
      <c r="A33" s="5"/>
      <c r="B33" s="5"/>
      <c r="C33" s="5"/>
      <c r="D33" s="5"/>
      <c r="E33" s="6"/>
      <c r="F33" s="117"/>
    </row>
    <row r="34" spans="1:6" ht="28.5" customHeight="1">
      <c r="A34" s="230" t="s">
        <v>21</v>
      </c>
      <c r="B34" s="230"/>
      <c r="C34" s="230"/>
      <c r="D34" s="230"/>
      <c r="E34" s="230"/>
      <c r="F34" s="117"/>
    </row>
    <row r="35" spans="1:6">
      <c r="A35" s="5"/>
      <c r="B35" s="5"/>
      <c r="C35" s="5"/>
      <c r="D35" s="5"/>
      <c r="E35" s="6"/>
      <c r="F35" s="6"/>
    </row>
    <row r="36" spans="1:6">
      <c r="A36" s="5"/>
      <c r="B36" s="5"/>
      <c r="C36" s="5"/>
      <c r="D36" s="5"/>
      <c r="E36" s="6"/>
      <c r="F36" s="6"/>
    </row>
    <row r="37" spans="1:6">
      <c r="A37" s="236" t="s">
        <v>22</v>
      </c>
      <c r="B37" s="236"/>
      <c r="C37" s="236"/>
      <c r="D37" s="236"/>
      <c r="E37" s="236"/>
      <c r="F37" s="28"/>
    </row>
    <row r="38" spans="1:6">
      <c r="A38" s="5"/>
      <c r="B38" s="5"/>
      <c r="C38" s="5"/>
      <c r="D38" s="5"/>
      <c r="E38" s="6"/>
      <c r="F38" s="6"/>
    </row>
    <row r="39" spans="1:6">
      <c r="A39" s="5" t="s">
        <v>23</v>
      </c>
      <c r="B39" s="5" t="s">
        <v>178</v>
      </c>
      <c r="C39" s="5"/>
      <c r="D39" s="5"/>
      <c r="E39" s="6" t="s">
        <v>25</v>
      </c>
      <c r="F39" s="6"/>
    </row>
    <row r="40" spans="1:6">
      <c r="A40" s="5"/>
      <c r="B40" s="235" t="s">
        <v>179</v>
      </c>
      <c r="C40" s="235"/>
      <c r="D40" s="235"/>
      <c r="E40" s="6" t="s">
        <v>27</v>
      </c>
      <c r="F40" s="6"/>
    </row>
    <row r="41" spans="1:6">
      <c r="A41" s="5"/>
      <c r="B41" s="5"/>
      <c r="C41" s="5"/>
      <c r="D41" s="5"/>
      <c r="E41" s="6"/>
      <c r="F41" s="6"/>
    </row>
    <row r="42" spans="1:6">
      <c r="A42" s="5"/>
      <c r="B42" s="5"/>
      <c r="C42" s="5"/>
      <c r="D42" s="5"/>
      <c r="E42" s="6"/>
      <c r="F42" s="6"/>
    </row>
    <row r="43" spans="1:6">
      <c r="A43" s="5" t="s">
        <v>28</v>
      </c>
      <c r="B43" s="5" t="s">
        <v>24</v>
      </c>
      <c r="C43" s="5"/>
      <c r="D43" s="5"/>
      <c r="E43" s="6" t="s">
        <v>25</v>
      </c>
      <c r="F43" s="6"/>
    </row>
    <row r="44" spans="1:6">
      <c r="A44" s="5"/>
      <c r="B44" s="234" t="s">
        <v>26</v>
      </c>
      <c r="C44" s="234"/>
      <c r="D44" s="234"/>
      <c r="E44" s="6" t="s">
        <v>27</v>
      </c>
      <c r="F44" s="6"/>
    </row>
    <row r="45" spans="1:6">
      <c r="A45" s="5"/>
      <c r="B45" s="5"/>
      <c r="C45" s="5"/>
      <c r="D45" s="5"/>
      <c r="E45" s="6"/>
      <c r="F45" s="6"/>
    </row>
  </sheetData>
  <mergeCells count="13">
    <mergeCell ref="B44:D44"/>
    <mergeCell ref="A1:E1"/>
    <mergeCell ref="A2:E2"/>
    <mergeCell ref="D4:E4"/>
    <mergeCell ref="A7:E7"/>
    <mergeCell ref="A9:E9"/>
    <mergeCell ref="A26:E26"/>
    <mergeCell ref="A28:E28"/>
    <mergeCell ref="A30:E30"/>
    <mergeCell ref="A32:E32"/>
    <mergeCell ref="A37:E37"/>
    <mergeCell ref="B40:D40"/>
    <mergeCell ref="A34:E34"/>
  </mergeCells>
  <pageMargins left="0.24" right="0.21" top="0.4" bottom="0.4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72</vt:i4>
      </vt:variant>
    </vt:vector>
  </HeadingPairs>
  <TitlesOfParts>
    <vt:vector size="72" baseType="lpstr">
      <vt:lpstr>Биол 2-1</vt:lpstr>
      <vt:lpstr>Биол4-1</vt:lpstr>
      <vt:lpstr>Биол 10-1</vt:lpstr>
      <vt:lpstr>готв2-6</vt:lpstr>
      <vt:lpstr>готв4</vt:lpstr>
      <vt:lpstr>готв5</vt:lpstr>
      <vt:lpstr>готв6</vt:lpstr>
      <vt:lpstr>готв7</vt:lpstr>
      <vt:lpstr>готв 8</vt:lpstr>
      <vt:lpstr>готв 9</vt:lpstr>
      <vt:lpstr>готв 11</vt:lpstr>
      <vt:lpstr>готв 13</vt:lpstr>
      <vt:lpstr>готв 15</vt:lpstr>
      <vt:lpstr>гвард8</vt:lpstr>
      <vt:lpstr>гвард16</vt:lpstr>
      <vt:lpstr>дзержин 27</vt:lpstr>
      <vt:lpstr>дзержин 27Б</vt:lpstr>
      <vt:lpstr>добр4</vt:lpstr>
      <vt:lpstr>добр20</vt:lpstr>
      <vt:lpstr>комсомоль1</vt:lpstr>
      <vt:lpstr>комсомоль3а</vt:lpstr>
      <vt:lpstr>комсомоль4а</vt:lpstr>
      <vt:lpstr>комсомоль4б</vt:lpstr>
      <vt:lpstr>комсомоль5</vt:lpstr>
      <vt:lpstr>коопер1</vt:lpstr>
      <vt:lpstr>коопер2</vt:lpstr>
      <vt:lpstr>коопер5</vt:lpstr>
      <vt:lpstr>коопер6</vt:lpstr>
      <vt:lpstr>коопер7</vt:lpstr>
      <vt:lpstr>коопер8</vt:lpstr>
      <vt:lpstr>коопер11</vt:lpstr>
      <vt:lpstr>коопер12</vt:lpstr>
      <vt:lpstr>ленинград 2</vt:lpstr>
      <vt:lpstr>ленинград 4</vt:lpstr>
      <vt:lpstr>ленинград 9</vt:lpstr>
      <vt:lpstr>ленинград 10</vt:lpstr>
      <vt:lpstr>ленинград 15</vt:lpstr>
      <vt:lpstr>ленинград17</vt:lpstr>
      <vt:lpstr>ленинград18</vt:lpstr>
      <vt:lpstr>ленинград19</vt:lpstr>
      <vt:lpstr>ленинград21</vt:lpstr>
      <vt:lpstr>ленинград28</vt:lpstr>
      <vt:lpstr>ленинград29</vt:lpstr>
      <vt:lpstr>литейный 1</vt:lpstr>
      <vt:lpstr>литейный 5</vt:lpstr>
      <vt:lpstr>литейный 7</vt:lpstr>
      <vt:lpstr>литейный 9</vt:lpstr>
      <vt:lpstr>литейный 11</vt:lpstr>
      <vt:lpstr>литейный 13</vt:lpstr>
      <vt:lpstr>металл 1</vt:lpstr>
      <vt:lpstr>металл 2</vt:lpstr>
      <vt:lpstr>металл 3</vt:lpstr>
      <vt:lpstr>металл 6</vt:lpstr>
      <vt:lpstr>металл 7</vt:lpstr>
      <vt:lpstr>металл 9</vt:lpstr>
      <vt:lpstr>московская45</vt:lpstr>
      <vt:lpstr>московская47</vt:lpstr>
      <vt:lpstr>московская49</vt:lpstr>
      <vt:lpstr>московская51</vt:lpstr>
      <vt:lpstr>московская53</vt:lpstr>
      <vt:lpstr>московская55</vt:lpstr>
      <vt:lpstr>надежденский 1-1</vt:lpstr>
      <vt:lpstr>надежденский 1-2</vt:lpstr>
      <vt:lpstr>надежденский 1-4</vt:lpstr>
      <vt:lpstr>надежденский 3-2</vt:lpstr>
      <vt:lpstr>объездная7</vt:lpstr>
      <vt:lpstr>туапсинская 10</vt:lpstr>
      <vt:lpstr>фабричный2</vt:lpstr>
      <vt:lpstr>фабричный3</vt:lpstr>
      <vt:lpstr>чкалова 2</vt:lpstr>
      <vt:lpstr>чкалова 33</vt:lpstr>
      <vt:lpstr>чкалова 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User</cp:lastModifiedBy>
  <cp:lastPrinted>2022-02-18T11:57:43Z</cp:lastPrinted>
  <dcterms:created xsi:type="dcterms:W3CDTF">2016-05-13T06:17:06Z</dcterms:created>
  <dcterms:modified xsi:type="dcterms:W3CDTF">2022-02-18T12:03:27Z</dcterms:modified>
</cp:coreProperties>
</file>