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4 кв" sheetId="12" r:id="rId1"/>
    <sheet name="3кв" sheetId="11" r:id="rId2"/>
    <sheet name="2кв " sheetId="10" r:id="rId3"/>
    <sheet name="1кв" sheetId="9" r:id="rId4"/>
  </sheets>
  <calcPr calcId="125725"/>
</workbook>
</file>

<file path=xl/calcChain.xml><?xml version="1.0" encoding="utf-8"?>
<calcChain xmlns="http://schemas.openxmlformats.org/spreadsheetml/2006/main">
  <c r="E26" i="12"/>
  <c r="E24"/>
  <c r="E23"/>
  <c r="E22"/>
  <c r="E21"/>
  <c r="E20"/>
  <c r="E19"/>
  <c r="E18"/>
  <c r="E17"/>
  <c r="E16"/>
  <c r="E15"/>
  <c r="E14"/>
  <c r="E13"/>
  <c r="E12"/>
  <c r="E48" s="1"/>
  <c r="E46" i="11"/>
  <c r="D25"/>
  <c r="F25" s="1"/>
  <c r="G25" s="1"/>
  <c r="E23"/>
  <c r="E24"/>
  <c r="E26"/>
  <c r="E22"/>
  <c r="E21"/>
  <c r="E20"/>
  <c r="E19"/>
  <c r="E18"/>
  <c r="E17"/>
  <c r="E16"/>
  <c r="E15"/>
  <c r="E14"/>
  <c r="E13"/>
  <c r="E12"/>
  <c r="E43" i="10"/>
  <c r="F25" l="1"/>
  <c r="E26"/>
  <c r="E13"/>
  <c r="E14"/>
  <c r="E15"/>
  <c r="E16"/>
  <c r="E17"/>
  <c r="E18"/>
  <c r="E19"/>
  <c r="E20"/>
  <c r="E21"/>
  <c r="E22"/>
  <c r="E23"/>
  <c r="E24"/>
  <c r="E12"/>
  <c r="G47"/>
  <c r="G25"/>
  <c r="E35" i="9"/>
  <c r="E13" l="1"/>
  <c r="E14"/>
  <c r="E15"/>
  <c r="E16"/>
  <c r="E17"/>
  <c r="E18"/>
  <c r="E19"/>
  <c r="E20"/>
  <c r="E21"/>
  <c r="E22"/>
  <c r="E23"/>
  <c r="E24"/>
  <c r="E26"/>
  <c r="F25" l="1"/>
  <c r="E12"/>
  <c r="G39" l="1"/>
  <c r="G25" l="1"/>
  <c r="F25" i="12" l="1"/>
  <c r="G25" s="1"/>
</calcChain>
</file>

<file path=xl/sharedStrings.xml><?xml version="1.0" encoding="utf-8"?>
<sst xmlns="http://schemas.openxmlformats.org/spreadsheetml/2006/main" count="521" uniqueCount="91">
  <si>
    <t>АКТ №____</t>
  </si>
  <si>
    <t>приемки оказанных услуг (выполненных работ) по содержанию и текущему ремонту общего имущества в МКД</t>
  </si>
  <si>
    <t>г. Ставрополь</t>
  </si>
  <si>
    <t>Наименование вида работы (услуги)</t>
  </si>
  <si>
    <t>Переодичность  выполнения работ</t>
  </si>
  <si>
    <t>Единица измерения</t>
  </si>
  <si>
    <t>Стоимость/сметная стоимость выполненной работы (оказанной услуги) за единицу</t>
  </si>
  <si>
    <t>Цена выполненной работы (оказанной услуги)</t>
  </si>
  <si>
    <t>постоянно</t>
  </si>
  <si>
    <t>кв.м.</t>
  </si>
  <si>
    <t xml:space="preserve">Работы по содержанию придомовой территории </t>
  </si>
  <si>
    <t>Дератизация и дезинсекция</t>
  </si>
  <si>
    <t xml:space="preserve">Аварийная служба систем водоснабжения и канализации </t>
  </si>
  <si>
    <t>непрерывно в течение года</t>
  </si>
  <si>
    <t>Аварийное обслуживание систем отопления</t>
  </si>
  <si>
    <t xml:space="preserve">Аварийная служба систем электроснабжения </t>
  </si>
  <si>
    <t xml:space="preserve">Услуги по начислению и сбору платежей </t>
  </si>
  <si>
    <t>ИТОГ</t>
  </si>
  <si>
    <t>4. Работы (услуги) выполненны (оказаны) полностью, в установленные сроки, с надлежащим качеством.</t>
  </si>
  <si>
    <t xml:space="preserve">5. Претензий по выполнению условий Договора Стороны друг к другу не имеют. </t>
  </si>
  <si>
    <t>Настоящий акт составлен в двух экземплярах, имеющих одинаковую юридическую силу, по одному для каждой из Сторон.</t>
  </si>
  <si>
    <t>Подписи сторон:</t>
  </si>
  <si>
    <t>Исполнитель</t>
  </si>
  <si>
    <t>_______________________________________</t>
  </si>
  <si>
    <t>____________</t>
  </si>
  <si>
    <t>(должность, ФИО)</t>
  </si>
  <si>
    <t>(подпись)</t>
  </si>
  <si>
    <t>Заказчик</t>
  </si>
  <si>
    <t>Работы, выполняемые в целях надлежащего содержания электрооборудования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</si>
  <si>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</si>
  <si>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Проведение осмотров, необходимых для надлежащего содержания конструктивных элементов МКД</t>
  </si>
  <si>
    <t>Управление МКД</t>
  </si>
  <si>
    <t>Работы, выполняемые в целях надлежащего содержания систем вентиляции и дымоудаления многоквартирных домов</t>
  </si>
  <si>
    <t>Работы выполняемые в целях надлежащего содержания систем внутридомового газового оборудования в МКД</t>
  </si>
  <si>
    <t>Работы по содержанию мусоропровода</t>
  </si>
  <si>
    <t>Техобслуживание лифтов</t>
  </si>
  <si>
    <t>Техническое освидетельствование лифтов</t>
  </si>
  <si>
    <t>1. Исполнителем предъявлены к приемке следующие оказанные на основании договора подряда №123у от 01.05.2015 г. услуги и выполненные работы по содержанию и текущему ремонту общего имущества в МКД расположенного по адресу Чкалова17-1</t>
  </si>
  <si>
    <t>руб</t>
  </si>
  <si>
    <t>по графику</t>
  </si>
  <si>
    <t>ОДН электроэнергия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</si>
  <si>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ул.Чкалова17-1</t>
    </r>
    <r>
      <rPr>
        <sz val="11"/>
        <rFont val="Times New Roman"/>
        <family val="1"/>
        <charset val="204"/>
      </rPr>
      <t xml:space="preserve"> именуемые в дальнейшем "Заказчик", в лице___________________________являющегося собственником квартиры №____, находящейся в данном МКД, действующего на основании Протокола, с одной стороны, и ООО Управляющей компании "Авантаж"",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</si>
  <si>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Генеральный директор ООО УК "Авантаж"</t>
  </si>
  <si>
    <t>Ефимова Т.И.</t>
  </si>
  <si>
    <t>ежемесячно</t>
  </si>
  <si>
    <t>2. Всего за период с 01.01.2022 г по 31.03.2022 г. выполнено работ (оказанно услуг) на общую сумму () рублей коп.</t>
  </si>
  <si>
    <t xml:space="preserve">3. На 01.04.2022 года задолженность составляет 100062,45 руб. За период с 01.01.2022 г. по 31.03.2022 г. начислено 183153,62 руб., получено денежных средств за данный период 173532,61 руб., резервный фонд начислено 15396,30 руб., получено 14441,40 руб. </t>
  </si>
  <si>
    <t>Смена ламп и светильников</t>
  </si>
  <si>
    <t>Остекление</t>
  </si>
  <si>
    <t>Замена труб в подвале</t>
  </si>
  <si>
    <t>Смена ламп и выключателей</t>
  </si>
  <si>
    <t xml:space="preserve">Замена обратного клапана </t>
  </si>
  <si>
    <t>"01" апреля 2022 г</t>
  </si>
  <si>
    <t xml:space="preserve">Смена ламп </t>
  </si>
  <si>
    <t>январь</t>
  </si>
  <si>
    <t>февраль</t>
  </si>
  <si>
    <t>март</t>
  </si>
  <si>
    <t>"01" июля 2022 г</t>
  </si>
  <si>
    <t>Ремонт кровли</t>
  </si>
  <si>
    <t>Замена колес на мусорном контейнере</t>
  </si>
  <si>
    <t>Замена трубы в подвале</t>
  </si>
  <si>
    <t>Устранение течи</t>
  </si>
  <si>
    <t>Смена ламп</t>
  </si>
  <si>
    <t>Смена ламп, предохранителя</t>
  </si>
  <si>
    <t>Замена трубы в кафе "Атриум"</t>
  </si>
  <si>
    <t>апрель</t>
  </si>
  <si>
    <t>май</t>
  </si>
  <si>
    <t>июнь</t>
  </si>
  <si>
    <t xml:space="preserve">3. На 01.07.2022 года задолженность составляет 34322,67 руб. За период с 01.01.2022 г. по 30.06.2022 г. начислено 364374,34 руб., получено денежных средств за данный период 381337,93 руб., резервный фонд начислено 30792,60 руб., получено 60617,84 руб. </t>
  </si>
  <si>
    <t>один раз в год</t>
  </si>
  <si>
    <t>2. Всего за период с 01.01.2022 г по 30.06.2022 г. выполнено работ (оказанно услуг) на общую сумму 413089 (четыреста тринадцать тысяч восемьдесят девять) рублей 04 коп.</t>
  </si>
  <si>
    <t>"01" октября 2022 г</t>
  </si>
  <si>
    <t>3. Работы (услуги) выполненны (оказаны) полностью, в установленные сроки, с надлежащим качеством.</t>
  </si>
  <si>
    <t xml:space="preserve">4. Претензий по выполнению условий Договора Стороны друг к другу не имеют. </t>
  </si>
  <si>
    <t>0,5/0,52</t>
  </si>
  <si>
    <t>0,52/0,55</t>
  </si>
  <si>
    <t>1,04/1,08</t>
  </si>
  <si>
    <t>0,09/0,1</t>
  </si>
  <si>
    <t>0,08/0,09</t>
  </si>
  <si>
    <t>2,98/3,48</t>
  </si>
  <si>
    <t>0,89/0,98</t>
  </si>
  <si>
    <t>Замена автоматов</t>
  </si>
  <si>
    <t>Замена кранов</t>
  </si>
  <si>
    <t>июль</t>
  </si>
  <si>
    <t>сентябрь</t>
  </si>
  <si>
    <t>2. Всего за период с 01.01.2022 г по 30.09.2022 г. выполнено работ (оказанно услуг) на общую сумму 611604 (шестьсот одиннадцать тысяч шестьсот четыре) рубля 03 коп.</t>
  </si>
  <si>
    <t>ноябрь</t>
  </si>
  <si>
    <t>тариф</t>
  </si>
  <si>
    <t>смета</t>
  </si>
  <si>
    <t>"01" января 2023 г</t>
  </si>
  <si>
    <t>2. Всего за период с 01.01.2022 г по 31.12.2022 г. выполнено работ (оказанно услуг) на общую сумму 820764 (восемьсот двадцать тысяч семьсот шестьдесят четыре) рубля 38 коп.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</si>
</sst>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/>
    <xf numFmtId="4" fontId="9" fillId="0" borderId="0" xfId="0" applyNumberFormat="1" applyFont="1" applyAlignment="1">
      <alignment horizontal="center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topLeftCell="A32" workbookViewId="0">
      <selection activeCell="A51" sqref="A51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6" width="9.140625" customWidth="1"/>
    <col min="7" max="7" width="11.140625" customWidth="1"/>
    <col min="8" max="8" width="10" bestFit="1" customWidth="1"/>
  </cols>
  <sheetData>
    <row r="1" spans="1:7" ht="15.75">
      <c r="A1" s="37" t="s">
        <v>0</v>
      </c>
      <c r="B1" s="37"/>
      <c r="C1" s="37"/>
      <c r="D1" s="37"/>
      <c r="E1" s="37"/>
    </row>
    <row r="2" spans="1:7" ht="28.5" customHeight="1">
      <c r="A2" s="38" t="s">
        <v>1</v>
      </c>
      <c r="B2" s="38"/>
      <c r="C2" s="38"/>
      <c r="D2" s="38"/>
      <c r="E2" s="38"/>
    </row>
    <row r="3" spans="1:7">
      <c r="A3" s="1"/>
      <c r="B3" s="1"/>
      <c r="C3" s="1"/>
      <c r="D3" s="1"/>
      <c r="E3" s="2"/>
    </row>
    <row r="4" spans="1:7" ht="15" customHeight="1">
      <c r="A4" s="34" t="s">
        <v>2</v>
      </c>
      <c r="B4" s="1"/>
      <c r="C4" s="1"/>
      <c r="D4" s="39" t="s">
        <v>89</v>
      </c>
      <c r="E4" s="39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40" t="s">
        <v>41</v>
      </c>
      <c r="B7" s="40"/>
      <c r="C7" s="40"/>
      <c r="D7" s="40"/>
      <c r="E7" s="40"/>
    </row>
    <row r="8" spans="1:7">
      <c r="A8" s="3"/>
      <c r="B8" s="3"/>
      <c r="C8" s="3"/>
      <c r="D8" s="3"/>
      <c r="E8" s="4"/>
    </row>
    <row r="9" spans="1:7" ht="45.75" customHeight="1">
      <c r="A9" s="40" t="s">
        <v>37</v>
      </c>
      <c r="B9" s="40"/>
      <c r="C9" s="40"/>
      <c r="D9" s="40"/>
      <c r="E9" s="40"/>
    </row>
    <row r="10" spans="1:7" ht="15.75" thickBot="1">
      <c r="A10" s="5"/>
      <c r="B10" s="5"/>
      <c r="C10" s="5"/>
      <c r="D10" s="5"/>
      <c r="E10" s="6"/>
      <c r="G10">
        <v>3421.4</v>
      </c>
    </row>
    <row r="11" spans="1:7" ht="75">
      <c r="A11" s="18" t="s">
        <v>3</v>
      </c>
      <c r="B11" s="19" t="s">
        <v>4</v>
      </c>
      <c r="C11" s="19" t="s">
        <v>5</v>
      </c>
      <c r="D11" s="20" t="s">
        <v>6</v>
      </c>
      <c r="E11" s="21" t="s">
        <v>7</v>
      </c>
    </row>
    <row r="12" spans="1:7" ht="45.75" customHeight="1">
      <c r="A12" s="22" t="s">
        <v>30</v>
      </c>
      <c r="B12" s="8" t="s">
        <v>8</v>
      </c>
      <c r="C12" s="8" t="s">
        <v>9</v>
      </c>
      <c r="D12" s="9" t="s">
        <v>74</v>
      </c>
      <c r="E12" s="10">
        <f>0.5*$G$10*7+0.52*5*G10</f>
        <v>20870.54</v>
      </c>
    </row>
    <row r="13" spans="1:7" ht="51">
      <c r="A13" s="7" t="s">
        <v>32</v>
      </c>
      <c r="B13" s="8" t="s">
        <v>39</v>
      </c>
      <c r="C13" s="8" t="s">
        <v>9</v>
      </c>
      <c r="D13" s="9">
        <v>0.94</v>
      </c>
      <c r="E13" s="10">
        <f>D13*$G$10*12</f>
        <v>38593.392</v>
      </c>
    </row>
    <row r="14" spans="1:7" ht="54.75" customHeight="1">
      <c r="A14" s="23" t="s">
        <v>29</v>
      </c>
      <c r="B14" s="8" t="s">
        <v>8</v>
      </c>
      <c r="C14" s="8" t="s">
        <v>9</v>
      </c>
      <c r="D14" s="9" t="s">
        <v>75</v>
      </c>
      <c r="E14" s="10">
        <f>0.52*$G$10*7+0.55*5*G10</f>
        <v>21862.745999999999</v>
      </c>
    </row>
    <row r="15" spans="1:7" ht="38.25">
      <c r="A15" s="23" t="s">
        <v>28</v>
      </c>
      <c r="B15" s="8" t="s">
        <v>8</v>
      </c>
      <c r="C15" s="8" t="s">
        <v>9</v>
      </c>
      <c r="D15" s="9" t="s">
        <v>76</v>
      </c>
      <c r="E15" s="10">
        <f>1.04*$G$10*7+1.08*5*G10</f>
        <v>43383.351999999999</v>
      </c>
    </row>
    <row r="16" spans="1:7" ht="51">
      <c r="A16" s="7" t="s">
        <v>33</v>
      </c>
      <c r="B16" s="8" t="s">
        <v>39</v>
      </c>
      <c r="C16" s="8" t="s">
        <v>9</v>
      </c>
      <c r="D16" s="9" t="s">
        <v>77</v>
      </c>
      <c r="E16" s="10">
        <f>0.09*$G$10*7+0.1*5*G10</f>
        <v>3866.1819999999998</v>
      </c>
      <c r="G16" s="17"/>
    </row>
    <row r="17" spans="1:8">
      <c r="A17" s="7" t="s">
        <v>11</v>
      </c>
      <c r="B17" s="8" t="s">
        <v>39</v>
      </c>
      <c r="C17" s="8" t="s">
        <v>9</v>
      </c>
      <c r="D17" s="9" t="s">
        <v>78</v>
      </c>
      <c r="E17" s="10">
        <f>0.08*$G$10*7+0.09*5*G10</f>
        <v>3455.6139999999996</v>
      </c>
    </row>
    <row r="18" spans="1:8" ht="25.5">
      <c r="A18" s="7" t="s">
        <v>10</v>
      </c>
      <c r="B18" s="8" t="s">
        <v>39</v>
      </c>
      <c r="C18" s="8" t="s">
        <v>9</v>
      </c>
      <c r="D18" s="8">
        <v>4.8</v>
      </c>
      <c r="E18" s="10">
        <f>D18*$G$10*12</f>
        <v>197072.64000000001</v>
      </c>
    </row>
    <row r="19" spans="1:8">
      <c r="A19" s="7" t="s">
        <v>31</v>
      </c>
      <c r="B19" s="8" t="s">
        <v>8</v>
      </c>
      <c r="C19" s="8" t="s">
        <v>9</v>
      </c>
      <c r="D19" s="9" t="s">
        <v>79</v>
      </c>
      <c r="E19" s="10">
        <f>2.98*$G$10*7+3.48*5*G10</f>
        <v>130902.764</v>
      </c>
    </row>
    <row r="20" spans="1:8" ht="19.5" customHeight="1">
      <c r="A20" s="23" t="s">
        <v>34</v>
      </c>
      <c r="B20" s="8" t="s">
        <v>8</v>
      </c>
      <c r="C20" s="8" t="s">
        <v>9</v>
      </c>
      <c r="D20" s="9">
        <v>1.47</v>
      </c>
      <c r="E20" s="10">
        <f>D20*$G$10*12</f>
        <v>60353.495999999999</v>
      </c>
    </row>
    <row r="21" spans="1:8" ht="25.5">
      <c r="A21" s="7" t="s">
        <v>12</v>
      </c>
      <c r="B21" s="8" t="s">
        <v>13</v>
      </c>
      <c r="C21" s="8" t="s">
        <v>9</v>
      </c>
      <c r="D21" s="9" t="s">
        <v>80</v>
      </c>
      <c r="E21" s="10">
        <f>0.89*$G$10*7+0.98*5*G10</f>
        <v>38080.182000000001</v>
      </c>
    </row>
    <row r="22" spans="1:8" ht="25.5">
      <c r="A22" s="7" t="s">
        <v>14</v>
      </c>
      <c r="B22" s="8" t="s">
        <v>13</v>
      </c>
      <c r="C22" s="8" t="s">
        <v>9</v>
      </c>
      <c r="D22" s="11">
        <v>0.61</v>
      </c>
      <c r="E22" s="10">
        <f>D22*$G$10*12</f>
        <v>25044.648000000001</v>
      </c>
    </row>
    <row r="23" spans="1:8" ht="25.5">
      <c r="A23" s="7" t="s">
        <v>15</v>
      </c>
      <c r="B23" s="8" t="s">
        <v>13</v>
      </c>
      <c r="C23" s="8" t="s">
        <v>9</v>
      </c>
      <c r="D23" s="8">
        <v>0.35</v>
      </c>
      <c r="E23" s="10">
        <f>D23*$G$10*12</f>
        <v>14369.880000000001</v>
      </c>
    </row>
    <row r="24" spans="1:8" ht="25.5">
      <c r="A24" s="7" t="s">
        <v>16</v>
      </c>
      <c r="B24" s="8" t="s">
        <v>8</v>
      </c>
      <c r="C24" s="8" t="s">
        <v>9</v>
      </c>
      <c r="D24" s="8">
        <v>0.99</v>
      </c>
      <c r="E24" s="10">
        <f>D24*$G$10*12</f>
        <v>40646.232000000004</v>
      </c>
    </row>
    <row r="25" spans="1:8">
      <c r="A25" s="23" t="s">
        <v>35</v>
      </c>
      <c r="B25" s="8" t="s">
        <v>8</v>
      </c>
      <c r="C25" s="8" t="s">
        <v>9</v>
      </c>
      <c r="D25" s="35">
        <v>1</v>
      </c>
      <c r="E25" s="10">
        <v>48498.6</v>
      </c>
      <c r="F25">
        <f>D25*12*G10</f>
        <v>41056.800000000003</v>
      </c>
      <c r="G25" s="17">
        <f>E25-F25</f>
        <v>7441.7999999999956</v>
      </c>
      <c r="H25" s="17"/>
    </row>
    <row r="26" spans="1:8" ht="25.5">
      <c r="A26" s="23" t="s">
        <v>36</v>
      </c>
      <c r="B26" s="8" t="s">
        <v>69</v>
      </c>
      <c r="C26" s="8" t="s">
        <v>9</v>
      </c>
      <c r="D26" s="8">
        <v>0.12</v>
      </c>
      <c r="E26" s="10">
        <f>D26*$G$10*12</f>
        <v>4926.8159999999998</v>
      </c>
      <c r="G26" s="17"/>
      <c r="H26" s="17"/>
    </row>
    <row r="27" spans="1:8">
      <c r="A27" s="23" t="s">
        <v>40</v>
      </c>
      <c r="B27" s="8" t="s">
        <v>44</v>
      </c>
      <c r="C27" s="8" t="s">
        <v>38</v>
      </c>
      <c r="D27" s="8" t="s">
        <v>87</v>
      </c>
      <c r="E27" s="26">
        <v>80411.3</v>
      </c>
      <c r="G27" s="17"/>
      <c r="H27" s="17"/>
    </row>
    <row r="28" spans="1:8">
      <c r="A28" s="23" t="s">
        <v>47</v>
      </c>
      <c r="B28" s="8" t="s">
        <v>54</v>
      </c>
      <c r="C28" s="8" t="s">
        <v>38</v>
      </c>
      <c r="D28" s="8" t="s">
        <v>88</v>
      </c>
      <c r="E28" s="26">
        <v>2448</v>
      </c>
      <c r="G28" s="17"/>
      <c r="H28" s="17"/>
    </row>
    <row r="29" spans="1:8">
      <c r="A29" s="23" t="s">
        <v>48</v>
      </c>
      <c r="B29" s="8" t="s">
        <v>54</v>
      </c>
      <c r="C29" s="8" t="s">
        <v>38</v>
      </c>
      <c r="D29" s="8" t="s">
        <v>88</v>
      </c>
      <c r="E29" s="26">
        <v>1300</v>
      </c>
      <c r="G29" s="17"/>
      <c r="H29" s="17"/>
    </row>
    <row r="30" spans="1:8">
      <c r="A30" s="23" t="s">
        <v>49</v>
      </c>
      <c r="B30" s="8" t="s">
        <v>54</v>
      </c>
      <c r="C30" s="8" t="s">
        <v>38</v>
      </c>
      <c r="D30" s="8" t="s">
        <v>88</v>
      </c>
      <c r="E30" s="26">
        <v>2040</v>
      </c>
      <c r="G30" s="17"/>
      <c r="H30" s="17"/>
    </row>
    <row r="31" spans="1:8">
      <c r="A31" s="23" t="s">
        <v>50</v>
      </c>
      <c r="B31" s="8" t="s">
        <v>55</v>
      </c>
      <c r="C31" s="8" t="s">
        <v>38</v>
      </c>
      <c r="D31" s="8" t="s">
        <v>88</v>
      </c>
      <c r="E31" s="26">
        <v>1020</v>
      </c>
      <c r="G31" s="17"/>
      <c r="H31" s="17"/>
    </row>
    <row r="32" spans="1:8">
      <c r="A32" s="23" t="s">
        <v>51</v>
      </c>
      <c r="B32" s="8" t="s">
        <v>55</v>
      </c>
      <c r="C32" s="8" t="s">
        <v>38</v>
      </c>
      <c r="D32" s="8" t="s">
        <v>88</v>
      </c>
      <c r="E32" s="10">
        <v>3570</v>
      </c>
      <c r="G32" s="17"/>
      <c r="H32" s="17"/>
    </row>
    <row r="33" spans="1:8">
      <c r="A33" s="23" t="s">
        <v>49</v>
      </c>
      <c r="B33" s="29" t="s">
        <v>56</v>
      </c>
      <c r="C33" s="8" t="s">
        <v>38</v>
      </c>
      <c r="D33" s="8" t="s">
        <v>88</v>
      </c>
      <c r="E33" s="30">
        <v>2170</v>
      </c>
      <c r="G33" s="17"/>
      <c r="H33" s="17"/>
    </row>
    <row r="34" spans="1:8">
      <c r="A34" s="23" t="s">
        <v>53</v>
      </c>
      <c r="B34" s="29" t="s">
        <v>56</v>
      </c>
      <c r="C34" s="8" t="s">
        <v>38</v>
      </c>
      <c r="D34" s="8" t="s">
        <v>88</v>
      </c>
      <c r="E34" s="30">
        <v>1914</v>
      </c>
      <c r="G34" s="17"/>
      <c r="H34" s="17"/>
    </row>
    <row r="35" spans="1:8">
      <c r="A35" s="33" t="s">
        <v>58</v>
      </c>
      <c r="B35" s="29" t="s">
        <v>65</v>
      </c>
      <c r="C35" s="8" t="s">
        <v>38</v>
      </c>
      <c r="D35" s="8" t="s">
        <v>88</v>
      </c>
      <c r="E35" s="30">
        <v>7020</v>
      </c>
      <c r="G35" s="17"/>
      <c r="H35" s="17"/>
    </row>
    <row r="36" spans="1:8" ht="17.25" customHeight="1">
      <c r="A36" s="33" t="s">
        <v>59</v>
      </c>
      <c r="B36" s="29" t="s">
        <v>65</v>
      </c>
      <c r="C36" s="8" t="s">
        <v>38</v>
      </c>
      <c r="D36" s="8" t="s">
        <v>88</v>
      </c>
      <c r="E36" s="30">
        <v>1050</v>
      </c>
      <c r="G36" s="17"/>
      <c r="H36" s="17"/>
    </row>
    <row r="37" spans="1:8">
      <c r="A37" s="33" t="s">
        <v>60</v>
      </c>
      <c r="B37" s="29" t="s">
        <v>65</v>
      </c>
      <c r="C37" s="8" t="s">
        <v>38</v>
      </c>
      <c r="D37" s="8" t="s">
        <v>88</v>
      </c>
      <c r="E37" s="30">
        <v>1547</v>
      </c>
      <c r="G37" s="17"/>
      <c r="H37" s="17"/>
    </row>
    <row r="38" spans="1:8">
      <c r="A38" s="33" t="s">
        <v>60</v>
      </c>
      <c r="B38" s="29" t="s">
        <v>65</v>
      </c>
      <c r="C38" s="8" t="s">
        <v>38</v>
      </c>
      <c r="D38" s="8" t="s">
        <v>88</v>
      </c>
      <c r="E38" s="30">
        <v>1244</v>
      </c>
      <c r="G38" s="17"/>
      <c r="H38" s="17"/>
    </row>
    <row r="39" spans="1:8">
      <c r="A39" s="33" t="s">
        <v>61</v>
      </c>
      <c r="B39" s="29" t="s">
        <v>65</v>
      </c>
      <c r="C39" s="8" t="s">
        <v>38</v>
      </c>
      <c r="D39" s="8" t="s">
        <v>88</v>
      </c>
      <c r="E39" s="30">
        <v>542</v>
      </c>
      <c r="G39" s="17"/>
      <c r="H39" s="17"/>
    </row>
    <row r="40" spans="1:8">
      <c r="A40" s="33" t="s">
        <v>62</v>
      </c>
      <c r="B40" s="29" t="s">
        <v>66</v>
      </c>
      <c r="C40" s="8" t="s">
        <v>38</v>
      </c>
      <c r="D40" s="8" t="s">
        <v>88</v>
      </c>
      <c r="E40" s="30">
        <v>1320</v>
      </c>
      <c r="G40" s="17"/>
      <c r="H40" s="17"/>
    </row>
    <row r="41" spans="1:8">
      <c r="A41" s="33" t="s">
        <v>63</v>
      </c>
      <c r="B41" s="29" t="s">
        <v>67</v>
      </c>
      <c r="C41" s="8" t="s">
        <v>38</v>
      </c>
      <c r="D41" s="8" t="s">
        <v>88</v>
      </c>
      <c r="E41" s="30">
        <v>1564</v>
      </c>
      <c r="G41" s="17"/>
      <c r="H41" s="17"/>
    </row>
    <row r="42" spans="1:8">
      <c r="A42" s="33" t="s">
        <v>64</v>
      </c>
      <c r="B42" s="29" t="s">
        <v>67</v>
      </c>
      <c r="C42" s="8" t="s">
        <v>38</v>
      </c>
      <c r="D42" s="8" t="s">
        <v>88</v>
      </c>
      <c r="E42" s="30">
        <v>1450</v>
      </c>
      <c r="G42" s="17"/>
      <c r="H42" s="17"/>
    </row>
    <row r="43" spans="1:8">
      <c r="A43" s="33" t="s">
        <v>81</v>
      </c>
      <c r="B43" s="29" t="s">
        <v>83</v>
      </c>
      <c r="C43" s="8" t="s">
        <v>38</v>
      </c>
      <c r="D43" s="8" t="s">
        <v>88</v>
      </c>
      <c r="E43" s="30">
        <v>1216</v>
      </c>
      <c r="G43" s="17"/>
      <c r="H43" s="17"/>
    </row>
    <row r="44" spans="1:8">
      <c r="A44" s="33" t="s">
        <v>82</v>
      </c>
      <c r="B44" s="29" t="s">
        <v>83</v>
      </c>
      <c r="C44" s="8" t="s">
        <v>38</v>
      </c>
      <c r="D44" s="8" t="s">
        <v>88</v>
      </c>
      <c r="E44" s="30">
        <v>4564</v>
      </c>
      <c r="G44" s="17"/>
      <c r="H44" s="17"/>
    </row>
    <row r="45" spans="1:8">
      <c r="A45" s="33" t="s">
        <v>62</v>
      </c>
      <c r="B45" s="29" t="s">
        <v>84</v>
      </c>
      <c r="C45" s="8" t="s">
        <v>38</v>
      </c>
      <c r="D45" s="8" t="s">
        <v>88</v>
      </c>
      <c r="E45" s="30">
        <v>1320</v>
      </c>
      <c r="G45" s="17"/>
      <c r="H45" s="17"/>
    </row>
    <row r="46" spans="1:8" ht="17.25" customHeight="1">
      <c r="A46" s="33" t="s">
        <v>59</v>
      </c>
      <c r="B46" s="29" t="s">
        <v>86</v>
      </c>
      <c r="C46" s="29" t="s">
        <v>38</v>
      </c>
      <c r="D46" s="8" t="s">
        <v>88</v>
      </c>
      <c r="E46" s="30">
        <v>1800</v>
      </c>
      <c r="G46" s="17"/>
      <c r="H46" s="17"/>
    </row>
    <row r="47" spans="1:8">
      <c r="A47" s="33" t="s">
        <v>58</v>
      </c>
      <c r="B47" s="29" t="s">
        <v>86</v>
      </c>
      <c r="C47" s="29" t="s">
        <v>38</v>
      </c>
      <c r="D47" s="8" t="s">
        <v>88</v>
      </c>
      <c r="E47" s="30">
        <v>9327</v>
      </c>
      <c r="G47" s="17"/>
      <c r="H47" s="17"/>
    </row>
    <row r="48" spans="1:8" ht="19.5" thickBot="1">
      <c r="A48" s="12" t="s">
        <v>17</v>
      </c>
      <c r="B48" s="13"/>
      <c r="C48" s="28" t="s">
        <v>38</v>
      </c>
      <c r="D48" s="14"/>
      <c r="E48" s="15">
        <f>SUM(E12:E47)</f>
        <v>820764.38399999996</v>
      </c>
      <c r="G48" s="17"/>
      <c r="H48" s="17"/>
    </row>
    <row r="49" spans="1:5">
      <c r="A49" s="5"/>
      <c r="B49" s="5"/>
      <c r="C49" s="5"/>
      <c r="D49" s="5"/>
      <c r="E49" s="6"/>
    </row>
    <row r="50" spans="1:5" ht="33" customHeight="1">
      <c r="A50" s="40" t="s">
        <v>90</v>
      </c>
      <c r="B50" s="40"/>
      <c r="C50" s="40"/>
      <c r="D50" s="40"/>
      <c r="E50" s="40"/>
    </row>
    <row r="51" spans="1:5">
      <c r="A51" s="5"/>
      <c r="B51" s="5"/>
      <c r="C51" s="5"/>
      <c r="D51" s="5"/>
      <c r="E51" s="6"/>
    </row>
    <row r="52" spans="1:5" ht="15" customHeight="1">
      <c r="A52" s="40" t="s">
        <v>72</v>
      </c>
      <c r="B52" s="40"/>
      <c r="C52" s="40"/>
      <c r="D52" s="40"/>
      <c r="E52" s="40"/>
    </row>
    <row r="53" spans="1:5">
      <c r="A53" s="5"/>
      <c r="B53" s="5"/>
      <c r="C53" s="5"/>
      <c r="D53" s="5"/>
      <c r="E53" s="6"/>
    </row>
    <row r="54" spans="1:5">
      <c r="A54" s="41" t="s">
        <v>73</v>
      </c>
      <c r="B54" s="41"/>
      <c r="C54" s="41"/>
      <c r="D54" s="41"/>
      <c r="E54" s="41"/>
    </row>
    <row r="55" spans="1:5">
      <c r="A55" s="5"/>
      <c r="B55" s="5"/>
      <c r="C55" s="5"/>
      <c r="D55" s="5"/>
      <c r="E55" s="6"/>
    </row>
    <row r="56" spans="1:5" ht="33" customHeight="1">
      <c r="A56" s="40" t="s">
        <v>20</v>
      </c>
      <c r="B56" s="40"/>
      <c r="C56" s="40"/>
      <c r="D56" s="40"/>
      <c r="E56" s="40"/>
    </row>
    <row r="57" spans="1:5">
      <c r="A57" s="5"/>
      <c r="B57" s="5"/>
      <c r="C57" s="5"/>
      <c r="D57" s="5"/>
      <c r="E57" s="6"/>
    </row>
    <row r="58" spans="1:5">
      <c r="A58" s="5"/>
      <c r="B58" s="5"/>
      <c r="C58" s="5"/>
      <c r="D58" s="5"/>
      <c r="E58" s="6"/>
    </row>
    <row r="59" spans="1:5">
      <c r="A59" s="42" t="s">
        <v>21</v>
      </c>
      <c r="B59" s="42"/>
      <c r="C59" s="42"/>
      <c r="D59" s="42"/>
      <c r="E59" s="42"/>
    </row>
    <row r="60" spans="1:5">
      <c r="A60" s="5"/>
      <c r="B60" s="5"/>
      <c r="C60" s="5"/>
      <c r="D60" s="5"/>
      <c r="E60" s="6"/>
    </row>
    <row r="61" spans="1:5">
      <c r="A61" s="5" t="s">
        <v>22</v>
      </c>
      <c r="B61" s="5" t="s">
        <v>42</v>
      </c>
      <c r="C61" s="5"/>
      <c r="D61" s="5"/>
      <c r="E61" s="6" t="s">
        <v>24</v>
      </c>
    </row>
    <row r="62" spans="1:5">
      <c r="A62" s="5"/>
      <c r="B62" s="41" t="s">
        <v>43</v>
      </c>
      <c r="C62" s="41"/>
      <c r="D62" s="41"/>
      <c r="E62" s="6" t="s">
        <v>26</v>
      </c>
    </row>
    <row r="63" spans="1:5">
      <c r="A63" s="5"/>
      <c r="B63" s="5"/>
      <c r="C63" s="5"/>
      <c r="D63" s="5"/>
      <c r="E63" s="6"/>
    </row>
    <row r="64" spans="1:5">
      <c r="A64" s="5"/>
      <c r="B64" s="5"/>
      <c r="C64" s="5"/>
      <c r="D64" s="5"/>
      <c r="E64" s="6"/>
    </row>
    <row r="65" spans="1:5">
      <c r="A65" s="5" t="s">
        <v>27</v>
      </c>
      <c r="B65" s="5" t="s">
        <v>23</v>
      </c>
      <c r="C65" s="5"/>
      <c r="D65" s="5"/>
      <c r="E65" s="6" t="s">
        <v>24</v>
      </c>
    </row>
    <row r="66" spans="1:5">
      <c r="A66" s="5"/>
      <c r="B66" s="36" t="s">
        <v>25</v>
      </c>
      <c r="C66" s="36"/>
      <c r="D66" s="36"/>
      <c r="E66" s="6" t="s">
        <v>26</v>
      </c>
    </row>
    <row r="67" spans="1:5">
      <c r="A67" s="5"/>
      <c r="B67" s="5"/>
      <c r="C67" s="5"/>
      <c r="D67" s="5"/>
      <c r="E67" s="6"/>
    </row>
  </sheetData>
  <mergeCells count="12">
    <mergeCell ref="B66:D66"/>
    <mergeCell ref="A1:E1"/>
    <mergeCell ref="A2:E2"/>
    <mergeCell ref="D4:E4"/>
    <mergeCell ref="A7:E7"/>
    <mergeCell ref="A9:E9"/>
    <mergeCell ref="A50:E50"/>
    <mergeCell ref="A52:E52"/>
    <mergeCell ref="A54:E54"/>
    <mergeCell ref="A56:E56"/>
    <mergeCell ref="A59:E59"/>
    <mergeCell ref="B62:D62"/>
  </mergeCells>
  <pageMargins left="0.22" right="0.21" top="0.16" bottom="0.22" header="0.16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opLeftCell="A27" workbookViewId="0">
      <selection activeCell="D51" sqref="D51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6" width="9.140625" customWidth="1"/>
    <col min="7" max="7" width="11.140625" customWidth="1"/>
    <col min="8" max="8" width="10" bestFit="1" customWidth="1"/>
  </cols>
  <sheetData>
    <row r="1" spans="1:7" ht="15.75">
      <c r="A1" s="37" t="s">
        <v>0</v>
      </c>
      <c r="B1" s="37"/>
      <c r="C1" s="37"/>
      <c r="D1" s="37"/>
      <c r="E1" s="37"/>
    </row>
    <row r="2" spans="1:7" ht="28.5" customHeight="1">
      <c r="A2" s="38" t="s">
        <v>1</v>
      </c>
      <c r="B2" s="38"/>
      <c r="C2" s="38"/>
      <c r="D2" s="38"/>
      <c r="E2" s="38"/>
    </row>
    <row r="3" spans="1:7">
      <c r="A3" s="1"/>
      <c r="B3" s="1"/>
      <c r="C3" s="1"/>
      <c r="D3" s="1"/>
      <c r="E3" s="2"/>
    </row>
    <row r="4" spans="1:7" ht="15" customHeight="1">
      <c r="A4" s="32" t="s">
        <v>2</v>
      </c>
      <c r="B4" s="1"/>
      <c r="C4" s="1"/>
      <c r="D4" s="39" t="s">
        <v>71</v>
      </c>
      <c r="E4" s="39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40" t="s">
        <v>41</v>
      </c>
      <c r="B7" s="40"/>
      <c r="C7" s="40"/>
      <c r="D7" s="40"/>
      <c r="E7" s="40"/>
    </row>
    <row r="8" spans="1:7">
      <c r="A8" s="3"/>
      <c r="B8" s="3"/>
      <c r="C8" s="3"/>
      <c r="D8" s="3"/>
      <c r="E8" s="4"/>
    </row>
    <row r="9" spans="1:7" ht="45.75" customHeight="1">
      <c r="A9" s="40" t="s">
        <v>37</v>
      </c>
      <c r="B9" s="40"/>
      <c r="C9" s="40"/>
      <c r="D9" s="40"/>
      <c r="E9" s="40"/>
    </row>
    <row r="10" spans="1:7" ht="15.75" thickBot="1">
      <c r="A10" s="5"/>
      <c r="B10" s="5"/>
      <c r="C10" s="5"/>
      <c r="D10" s="5"/>
      <c r="E10" s="6"/>
      <c r="G10">
        <v>3421.4</v>
      </c>
    </row>
    <row r="11" spans="1:7" ht="75">
      <c r="A11" s="18" t="s">
        <v>3</v>
      </c>
      <c r="B11" s="19" t="s">
        <v>4</v>
      </c>
      <c r="C11" s="19" t="s">
        <v>5</v>
      </c>
      <c r="D11" s="20" t="s">
        <v>6</v>
      </c>
      <c r="E11" s="21" t="s">
        <v>7</v>
      </c>
    </row>
    <row r="12" spans="1:7" ht="45.75" customHeight="1">
      <c r="A12" s="22" t="s">
        <v>30</v>
      </c>
      <c r="B12" s="8" t="s">
        <v>8</v>
      </c>
      <c r="C12" s="8" t="s">
        <v>9</v>
      </c>
      <c r="D12" s="9" t="s">
        <v>74</v>
      </c>
      <c r="E12" s="10">
        <f>0.5*$G$10*7+0.52*2*G10</f>
        <v>15533.155999999999</v>
      </c>
    </row>
    <row r="13" spans="1:7" ht="51">
      <c r="A13" s="7" t="s">
        <v>32</v>
      </c>
      <c r="B13" s="8" t="s">
        <v>39</v>
      </c>
      <c r="C13" s="8" t="s">
        <v>9</v>
      </c>
      <c r="D13" s="9">
        <v>0.94</v>
      </c>
      <c r="E13" s="10">
        <f>D13*$G$10*9</f>
        <v>28945.044000000002</v>
      </c>
    </row>
    <row r="14" spans="1:7" ht="54.75" customHeight="1">
      <c r="A14" s="23" t="s">
        <v>29</v>
      </c>
      <c r="B14" s="8" t="s">
        <v>8</v>
      </c>
      <c r="C14" s="8" t="s">
        <v>9</v>
      </c>
      <c r="D14" s="9" t="s">
        <v>75</v>
      </c>
      <c r="E14" s="10">
        <f>0.52*$G$10*7+0.55*2*G10</f>
        <v>16217.436000000002</v>
      </c>
    </row>
    <row r="15" spans="1:7" ht="38.25">
      <c r="A15" s="23" t="s">
        <v>28</v>
      </c>
      <c r="B15" s="8" t="s">
        <v>8</v>
      </c>
      <c r="C15" s="8" t="s">
        <v>9</v>
      </c>
      <c r="D15" s="9" t="s">
        <v>76</v>
      </c>
      <c r="E15" s="10">
        <f>1.04*$G$10*7+1.08*2*G10</f>
        <v>32298.016000000003</v>
      </c>
    </row>
    <row r="16" spans="1:7" ht="51">
      <c r="A16" s="7" t="s">
        <v>33</v>
      </c>
      <c r="B16" s="8" t="s">
        <v>39</v>
      </c>
      <c r="C16" s="8" t="s">
        <v>9</v>
      </c>
      <c r="D16" s="9" t="s">
        <v>77</v>
      </c>
      <c r="E16" s="10">
        <f>0.09*$G$10*7+0.1*2*G10</f>
        <v>2839.7620000000002</v>
      </c>
      <c r="G16" s="17"/>
    </row>
    <row r="17" spans="1:8">
      <c r="A17" s="7" t="s">
        <v>11</v>
      </c>
      <c r="B17" s="8" t="s">
        <v>39</v>
      </c>
      <c r="C17" s="8" t="s">
        <v>9</v>
      </c>
      <c r="D17" s="9" t="s">
        <v>78</v>
      </c>
      <c r="E17" s="10">
        <f>0.08*$G$10*7+0.09*2*G10</f>
        <v>2531.8359999999998</v>
      </c>
    </row>
    <row r="18" spans="1:8" ht="25.5">
      <c r="A18" s="7" t="s">
        <v>10</v>
      </c>
      <c r="B18" s="8" t="s">
        <v>39</v>
      </c>
      <c r="C18" s="8" t="s">
        <v>9</v>
      </c>
      <c r="D18" s="8">
        <v>4.8</v>
      </c>
      <c r="E18" s="10">
        <f>D18*$G$10*9</f>
        <v>147804.48000000001</v>
      </c>
    </row>
    <row r="19" spans="1:8">
      <c r="A19" s="7" t="s">
        <v>31</v>
      </c>
      <c r="B19" s="8" t="s">
        <v>8</v>
      </c>
      <c r="C19" s="8" t="s">
        <v>9</v>
      </c>
      <c r="D19" s="9" t="s">
        <v>79</v>
      </c>
      <c r="E19" s="10">
        <f>2.98*$G$10*7+3.48*2*G10</f>
        <v>95183.348000000013</v>
      </c>
    </row>
    <row r="20" spans="1:8" ht="19.5" customHeight="1">
      <c r="A20" s="23" t="s">
        <v>34</v>
      </c>
      <c r="B20" s="8" t="s">
        <v>8</v>
      </c>
      <c r="C20" s="8" t="s">
        <v>9</v>
      </c>
      <c r="D20" s="9">
        <v>1.47</v>
      </c>
      <c r="E20" s="10">
        <f>D20*$G$10*9</f>
        <v>45265.121999999996</v>
      </c>
    </row>
    <row r="21" spans="1:8" ht="25.5">
      <c r="A21" s="7" t="s">
        <v>12</v>
      </c>
      <c r="B21" s="8" t="s">
        <v>13</v>
      </c>
      <c r="C21" s="8" t="s">
        <v>9</v>
      </c>
      <c r="D21" s="9" t="s">
        <v>80</v>
      </c>
      <c r="E21" s="10">
        <f>0.89*$G$10*7+0.98*2*G10</f>
        <v>28021.266</v>
      </c>
    </row>
    <row r="22" spans="1:8" ht="25.5">
      <c r="A22" s="7" t="s">
        <v>14</v>
      </c>
      <c r="B22" s="8" t="s">
        <v>13</v>
      </c>
      <c r="C22" s="8" t="s">
        <v>9</v>
      </c>
      <c r="D22" s="11">
        <v>0.61</v>
      </c>
      <c r="E22" s="10">
        <f>D22*$G$10*9</f>
        <v>18783.486000000001</v>
      </c>
    </row>
    <row r="23" spans="1:8" ht="25.5">
      <c r="A23" s="7" t="s">
        <v>15</v>
      </c>
      <c r="B23" s="8" t="s">
        <v>13</v>
      </c>
      <c r="C23" s="8" t="s">
        <v>9</v>
      </c>
      <c r="D23" s="8">
        <v>0.35</v>
      </c>
      <c r="E23" s="10">
        <f t="shared" ref="E23:E26" si="0">D23*$G$10*9</f>
        <v>10777.41</v>
      </c>
    </row>
    <row r="24" spans="1:8" ht="25.5">
      <c r="A24" s="7" t="s">
        <v>16</v>
      </c>
      <c r="B24" s="8" t="s">
        <v>8</v>
      </c>
      <c r="C24" s="8" t="s">
        <v>9</v>
      </c>
      <c r="D24" s="8">
        <v>0.99</v>
      </c>
      <c r="E24" s="10">
        <f t="shared" si="0"/>
        <v>30484.674000000003</v>
      </c>
    </row>
    <row r="25" spans="1:8">
      <c r="A25" s="23" t="s">
        <v>35</v>
      </c>
      <c r="B25" s="8" t="s">
        <v>8</v>
      </c>
      <c r="C25" s="8" t="s">
        <v>9</v>
      </c>
      <c r="D25" s="35">
        <f>E25/9/G10</f>
        <v>1.1777089300676136</v>
      </c>
      <c r="E25" s="10">
        <v>36264.720000000001</v>
      </c>
      <c r="F25">
        <f>D25*6*G10</f>
        <v>24176.48</v>
      </c>
      <c r="G25" s="17">
        <f>E25-F25</f>
        <v>12088.240000000002</v>
      </c>
      <c r="H25" s="17"/>
    </row>
    <row r="26" spans="1:8" ht="25.5">
      <c r="A26" s="23" t="s">
        <v>36</v>
      </c>
      <c r="B26" s="8" t="s">
        <v>69</v>
      </c>
      <c r="C26" s="8" t="s">
        <v>9</v>
      </c>
      <c r="D26" s="8">
        <v>0.12</v>
      </c>
      <c r="E26" s="10">
        <f t="shared" si="0"/>
        <v>3695.1120000000001</v>
      </c>
      <c r="G26" s="17"/>
      <c r="H26" s="17"/>
    </row>
    <row r="27" spans="1:8">
      <c r="A27" s="23" t="s">
        <v>40</v>
      </c>
      <c r="B27" s="8" t="s">
        <v>44</v>
      </c>
      <c r="C27" s="8" t="s">
        <v>38</v>
      </c>
      <c r="D27" s="8"/>
      <c r="E27" s="26">
        <v>62464.160000000003</v>
      </c>
      <c r="G27" s="17"/>
      <c r="H27" s="17"/>
    </row>
    <row r="28" spans="1:8">
      <c r="A28" s="23" t="s">
        <v>47</v>
      </c>
      <c r="B28" s="8" t="s">
        <v>54</v>
      </c>
      <c r="C28" s="8" t="s">
        <v>38</v>
      </c>
      <c r="D28" s="8"/>
      <c r="E28" s="26">
        <v>2448</v>
      </c>
      <c r="G28" s="17"/>
      <c r="H28" s="17"/>
    </row>
    <row r="29" spans="1:8">
      <c r="A29" s="23" t="s">
        <v>48</v>
      </c>
      <c r="B29" s="8" t="s">
        <v>54</v>
      </c>
      <c r="C29" s="8" t="s">
        <v>38</v>
      </c>
      <c r="D29" s="8"/>
      <c r="E29" s="26">
        <v>1300</v>
      </c>
      <c r="G29" s="17"/>
      <c r="H29" s="17"/>
    </row>
    <row r="30" spans="1:8">
      <c r="A30" s="23" t="s">
        <v>49</v>
      </c>
      <c r="B30" s="8" t="s">
        <v>54</v>
      </c>
      <c r="C30" s="8" t="s">
        <v>38</v>
      </c>
      <c r="D30" s="8"/>
      <c r="E30" s="26">
        <v>2040</v>
      </c>
      <c r="G30" s="17"/>
      <c r="H30" s="17"/>
    </row>
    <row r="31" spans="1:8">
      <c r="A31" s="23" t="s">
        <v>50</v>
      </c>
      <c r="B31" s="8" t="s">
        <v>55</v>
      </c>
      <c r="C31" s="8" t="s">
        <v>38</v>
      </c>
      <c r="D31" s="8"/>
      <c r="E31" s="26">
        <v>1020</v>
      </c>
      <c r="G31" s="17"/>
      <c r="H31" s="17"/>
    </row>
    <row r="32" spans="1:8">
      <c r="A32" s="23" t="s">
        <v>51</v>
      </c>
      <c r="B32" s="8" t="s">
        <v>55</v>
      </c>
      <c r="C32" s="8" t="s">
        <v>38</v>
      </c>
      <c r="D32" s="8"/>
      <c r="E32" s="10">
        <v>3570</v>
      </c>
      <c r="G32" s="17"/>
      <c r="H32" s="17"/>
    </row>
    <row r="33" spans="1:8">
      <c r="A33" s="23" t="s">
        <v>49</v>
      </c>
      <c r="B33" s="29" t="s">
        <v>56</v>
      </c>
      <c r="C33" s="8" t="s">
        <v>38</v>
      </c>
      <c r="D33" s="29"/>
      <c r="E33" s="30">
        <v>2170</v>
      </c>
      <c r="G33" s="17"/>
      <c r="H33" s="17"/>
    </row>
    <row r="34" spans="1:8">
      <c r="A34" s="23" t="s">
        <v>53</v>
      </c>
      <c r="B34" s="29" t="s">
        <v>56</v>
      </c>
      <c r="C34" s="8" t="s">
        <v>38</v>
      </c>
      <c r="D34" s="29"/>
      <c r="E34" s="30">
        <v>1914</v>
      </c>
      <c r="G34" s="17"/>
      <c r="H34" s="17"/>
    </row>
    <row r="35" spans="1:8">
      <c r="A35" s="33" t="s">
        <v>58</v>
      </c>
      <c r="B35" s="29" t="s">
        <v>65</v>
      </c>
      <c r="C35" s="8" t="s">
        <v>38</v>
      </c>
      <c r="D35" s="29"/>
      <c r="E35" s="30">
        <v>7020</v>
      </c>
      <c r="G35" s="17"/>
      <c r="H35" s="17"/>
    </row>
    <row r="36" spans="1:8" ht="17.25" customHeight="1">
      <c r="A36" s="33" t="s">
        <v>59</v>
      </c>
      <c r="B36" s="29" t="s">
        <v>65</v>
      </c>
      <c r="C36" s="8" t="s">
        <v>38</v>
      </c>
      <c r="D36" s="29"/>
      <c r="E36" s="30">
        <v>1050</v>
      </c>
      <c r="G36" s="17"/>
      <c r="H36" s="17"/>
    </row>
    <row r="37" spans="1:8">
      <c r="A37" s="33" t="s">
        <v>60</v>
      </c>
      <c r="B37" s="29" t="s">
        <v>65</v>
      </c>
      <c r="C37" s="8" t="s">
        <v>38</v>
      </c>
      <c r="D37" s="29"/>
      <c r="E37" s="30">
        <v>1547</v>
      </c>
      <c r="G37" s="17"/>
      <c r="H37" s="17"/>
    </row>
    <row r="38" spans="1:8">
      <c r="A38" s="33" t="s">
        <v>60</v>
      </c>
      <c r="B38" s="29" t="s">
        <v>65</v>
      </c>
      <c r="C38" s="8" t="s">
        <v>38</v>
      </c>
      <c r="D38" s="29"/>
      <c r="E38" s="30">
        <v>1244</v>
      </c>
      <c r="G38" s="17"/>
      <c r="H38" s="17"/>
    </row>
    <row r="39" spans="1:8">
      <c r="A39" s="33" t="s">
        <v>61</v>
      </c>
      <c r="B39" s="29" t="s">
        <v>65</v>
      </c>
      <c r="C39" s="8" t="s">
        <v>38</v>
      </c>
      <c r="D39" s="29"/>
      <c r="E39" s="30">
        <v>542</v>
      </c>
      <c r="G39" s="17"/>
      <c r="H39" s="17"/>
    </row>
    <row r="40" spans="1:8">
      <c r="A40" s="33" t="s">
        <v>62</v>
      </c>
      <c r="B40" s="29" t="s">
        <v>66</v>
      </c>
      <c r="C40" s="8" t="s">
        <v>38</v>
      </c>
      <c r="D40" s="29"/>
      <c r="E40" s="30">
        <v>1564</v>
      </c>
      <c r="G40" s="17"/>
      <c r="H40" s="17"/>
    </row>
    <row r="41" spans="1:8">
      <c r="A41" s="33" t="s">
        <v>63</v>
      </c>
      <c r="B41" s="29" t="s">
        <v>67</v>
      </c>
      <c r="C41" s="8" t="s">
        <v>38</v>
      </c>
      <c r="D41" s="29"/>
      <c r="E41" s="30">
        <v>1450</v>
      </c>
      <c r="G41" s="17"/>
      <c r="H41" s="17"/>
    </row>
    <row r="42" spans="1:8">
      <c r="A42" s="33" t="s">
        <v>64</v>
      </c>
      <c r="B42" s="29" t="s">
        <v>67</v>
      </c>
      <c r="C42" s="8" t="s">
        <v>38</v>
      </c>
      <c r="D42" s="29"/>
      <c r="E42" s="30">
        <v>1450</v>
      </c>
      <c r="G42" s="17"/>
      <c r="H42" s="17"/>
    </row>
    <row r="43" spans="1:8">
      <c r="A43" s="33" t="s">
        <v>81</v>
      </c>
      <c r="B43" s="29" t="s">
        <v>83</v>
      </c>
      <c r="C43" s="8" t="s">
        <v>38</v>
      </c>
      <c r="D43" s="29"/>
      <c r="E43" s="30">
        <v>1216</v>
      </c>
      <c r="G43" s="17"/>
      <c r="H43" s="17"/>
    </row>
    <row r="44" spans="1:8">
      <c r="A44" s="33" t="s">
        <v>82</v>
      </c>
      <c r="B44" s="29" t="s">
        <v>83</v>
      </c>
      <c r="C44" s="8" t="s">
        <v>38</v>
      </c>
      <c r="D44" s="29"/>
      <c r="E44" s="30">
        <v>1630</v>
      </c>
      <c r="G44" s="17"/>
      <c r="H44" s="17"/>
    </row>
    <row r="45" spans="1:8">
      <c r="A45" s="33" t="s">
        <v>62</v>
      </c>
      <c r="B45" s="29" t="s">
        <v>84</v>
      </c>
      <c r="C45" s="8" t="s">
        <v>38</v>
      </c>
      <c r="D45" s="29"/>
      <c r="E45" s="30">
        <v>1320</v>
      </c>
      <c r="G45" s="17"/>
      <c r="H45" s="17"/>
    </row>
    <row r="46" spans="1:8" ht="19.5" thickBot="1">
      <c r="A46" s="12" t="s">
        <v>17</v>
      </c>
      <c r="B46" s="13"/>
      <c r="C46" s="28" t="s">
        <v>38</v>
      </c>
      <c r="D46" s="14"/>
      <c r="E46" s="15">
        <f>SUM(E12:E45)</f>
        <v>611604.02799999993</v>
      </c>
      <c r="G46" s="17"/>
      <c r="H46" s="17"/>
    </row>
    <row r="47" spans="1:8">
      <c r="A47" s="5"/>
      <c r="B47" s="5"/>
      <c r="C47" s="5"/>
      <c r="D47" s="5"/>
      <c r="E47" s="6"/>
    </row>
    <row r="48" spans="1:8" ht="33" customHeight="1">
      <c r="A48" s="40" t="s">
        <v>85</v>
      </c>
      <c r="B48" s="40"/>
      <c r="C48" s="40"/>
      <c r="D48" s="40"/>
      <c r="E48" s="40"/>
    </row>
    <row r="49" spans="1:5">
      <c r="A49" s="5"/>
      <c r="B49" s="5"/>
      <c r="C49" s="5"/>
      <c r="D49" s="5"/>
      <c r="E49" s="6"/>
    </row>
    <row r="50" spans="1:5" ht="15" customHeight="1">
      <c r="A50" s="40" t="s">
        <v>72</v>
      </c>
      <c r="B50" s="40"/>
      <c r="C50" s="40"/>
      <c r="D50" s="40"/>
      <c r="E50" s="40"/>
    </row>
    <row r="51" spans="1:5">
      <c r="A51" s="5"/>
      <c r="B51" s="5"/>
      <c r="C51" s="5"/>
      <c r="D51" s="5"/>
      <c r="E51" s="6"/>
    </row>
    <row r="52" spans="1:5">
      <c r="A52" s="41" t="s">
        <v>73</v>
      </c>
      <c r="B52" s="41"/>
      <c r="C52" s="41"/>
      <c r="D52" s="41"/>
      <c r="E52" s="41"/>
    </row>
    <row r="53" spans="1:5">
      <c r="A53" s="5"/>
      <c r="B53" s="5"/>
      <c r="C53" s="5"/>
      <c r="D53" s="5"/>
      <c r="E53" s="6"/>
    </row>
    <row r="54" spans="1:5" ht="33" customHeight="1">
      <c r="A54" s="40" t="s">
        <v>20</v>
      </c>
      <c r="B54" s="40"/>
      <c r="C54" s="40"/>
      <c r="D54" s="40"/>
      <c r="E54" s="40"/>
    </row>
    <row r="55" spans="1:5">
      <c r="A55" s="5"/>
      <c r="B55" s="5"/>
      <c r="C55" s="5"/>
      <c r="D55" s="5"/>
      <c r="E55" s="6"/>
    </row>
    <row r="56" spans="1:5">
      <c r="A56" s="5"/>
      <c r="B56" s="5"/>
      <c r="C56" s="5"/>
      <c r="D56" s="5"/>
      <c r="E56" s="6"/>
    </row>
    <row r="57" spans="1:5">
      <c r="A57" s="42" t="s">
        <v>21</v>
      </c>
      <c r="B57" s="42"/>
      <c r="C57" s="42"/>
      <c r="D57" s="42"/>
      <c r="E57" s="42"/>
    </row>
    <row r="58" spans="1:5">
      <c r="A58" s="5"/>
      <c r="B58" s="5"/>
      <c r="C58" s="5"/>
      <c r="D58" s="5"/>
      <c r="E58" s="6"/>
    </row>
    <row r="59" spans="1:5">
      <c r="A59" s="5" t="s">
        <v>22</v>
      </c>
      <c r="B59" s="5" t="s">
        <v>42</v>
      </c>
      <c r="C59" s="5"/>
      <c r="D59" s="5"/>
      <c r="E59" s="6" t="s">
        <v>24</v>
      </c>
    </row>
    <row r="60" spans="1:5">
      <c r="A60" s="5"/>
      <c r="B60" s="41" t="s">
        <v>43</v>
      </c>
      <c r="C60" s="41"/>
      <c r="D60" s="41"/>
      <c r="E60" s="6" t="s">
        <v>26</v>
      </c>
    </row>
    <row r="61" spans="1:5">
      <c r="A61" s="5"/>
      <c r="B61" s="5"/>
      <c r="C61" s="5"/>
      <c r="D61" s="5"/>
      <c r="E61" s="6"/>
    </row>
    <row r="62" spans="1:5">
      <c r="A62" s="5"/>
      <c r="B62" s="5"/>
      <c r="C62" s="5"/>
      <c r="D62" s="5"/>
      <c r="E62" s="6"/>
    </row>
    <row r="63" spans="1:5">
      <c r="A63" s="5" t="s">
        <v>27</v>
      </c>
      <c r="B63" s="5" t="s">
        <v>23</v>
      </c>
      <c r="C63" s="5"/>
      <c r="D63" s="5"/>
      <c r="E63" s="6" t="s">
        <v>24</v>
      </c>
    </row>
    <row r="64" spans="1:5">
      <c r="A64" s="5"/>
      <c r="B64" s="36" t="s">
        <v>25</v>
      </c>
      <c r="C64" s="36"/>
      <c r="D64" s="36"/>
      <c r="E64" s="6" t="s">
        <v>26</v>
      </c>
    </row>
    <row r="65" spans="1:5">
      <c r="A65" s="5"/>
      <c r="B65" s="5"/>
      <c r="C65" s="5"/>
      <c r="D65" s="5"/>
      <c r="E65" s="6"/>
    </row>
  </sheetData>
  <mergeCells count="12">
    <mergeCell ref="B64:D64"/>
    <mergeCell ref="A50:E50"/>
    <mergeCell ref="A52:E52"/>
    <mergeCell ref="A54:E54"/>
    <mergeCell ref="A57:E57"/>
    <mergeCell ref="B60:D60"/>
    <mergeCell ref="A48:E48"/>
    <mergeCell ref="A1:E1"/>
    <mergeCell ref="A2:E2"/>
    <mergeCell ref="D4:E4"/>
    <mergeCell ref="A7:E7"/>
    <mergeCell ref="A9:E9"/>
  </mergeCells>
  <pageMargins left="0.22" right="0.21" top="0.16" bottom="0.22" header="0.16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A14" sqref="A14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6" width="9.140625" customWidth="1"/>
    <col min="7" max="7" width="11.140625" customWidth="1"/>
    <col min="8" max="8" width="10" bestFit="1" customWidth="1"/>
  </cols>
  <sheetData>
    <row r="1" spans="1:7" ht="15.75">
      <c r="A1" s="37" t="s">
        <v>0</v>
      </c>
      <c r="B1" s="37"/>
      <c r="C1" s="37"/>
      <c r="D1" s="37"/>
      <c r="E1" s="37"/>
    </row>
    <row r="2" spans="1:7" ht="28.5" customHeight="1">
      <c r="A2" s="38" t="s">
        <v>1</v>
      </c>
      <c r="B2" s="38"/>
      <c r="C2" s="38"/>
      <c r="D2" s="38"/>
      <c r="E2" s="38"/>
    </row>
    <row r="3" spans="1:7">
      <c r="A3" s="1"/>
      <c r="B3" s="1"/>
      <c r="C3" s="1"/>
      <c r="D3" s="1"/>
      <c r="E3" s="2"/>
    </row>
    <row r="4" spans="1:7" ht="15" customHeight="1">
      <c r="A4" s="31" t="s">
        <v>2</v>
      </c>
      <c r="B4" s="1"/>
      <c r="C4" s="1"/>
      <c r="D4" s="39" t="s">
        <v>57</v>
      </c>
      <c r="E4" s="39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40" t="s">
        <v>41</v>
      </c>
      <c r="B7" s="40"/>
      <c r="C7" s="40"/>
      <c r="D7" s="40"/>
      <c r="E7" s="40"/>
    </row>
    <row r="8" spans="1:7">
      <c r="A8" s="3"/>
      <c r="B8" s="3"/>
      <c r="C8" s="3"/>
      <c r="D8" s="3"/>
      <c r="E8" s="4"/>
    </row>
    <row r="9" spans="1:7" ht="45.75" customHeight="1">
      <c r="A9" s="40" t="s">
        <v>37</v>
      </c>
      <c r="B9" s="40"/>
      <c r="C9" s="40"/>
      <c r="D9" s="40"/>
      <c r="E9" s="40"/>
    </row>
    <row r="10" spans="1:7" ht="15.75" thickBot="1">
      <c r="A10" s="5"/>
      <c r="B10" s="5"/>
      <c r="C10" s="5"/>
      <c r="D10" s="5"/>
      <c r="E10" s="6"/>
      <c r="G10">
        <v>3421.4</v>
      </c>
    </row>
    <row r="11" spans="1:7" ht="75">
      <c r="A11" s="18" t="s">
        <v>3</v>
      </c>
      <c r="B11" s="19" t="s">
        <v>4</v>
      </c>
      <c r="C11" s="19" t="s">
        <v>5</v>
      </c>
      <c r="D11" s="20" t="s">
        <v>6</v>
      </c>
      <c r="E11" s="21" t="s">
        <v>7</v>
      </c>
    </row>
    <row r="12" spans="1:7" ht="45.75" customHeight="1">
      <c r="A12" s="22" t="s">
        <v>30</v>
      </c>
      <c r="B12" s="8" t="s">
        <v>8</v>
      </c>
      <c r="C12" s="8" t="s">
        <v>9</v>
      </c>
      <c r="D12" s="9">
        <v>0.5</v>
      </c>
      <c r="E12" s="10">
        <f>D12*$G$10*6</f>
        <v>10264.200000000001</v>
      </c>
    </row>
    <row r="13" spans="1:7" ht="51">
      <c r="A13" s="7" t="s">
        <v>32</v>
      </c>
      <c r="B13" s="8" t="s">
        <v>39</v>
      </c>
      <c r="C13" s="8" t="s">
        <v>9</v>
      </c>
      <c r="D13" s="9">
        <v>0.94</v>
      </c>
      <c r="E13" s="10">
        <f t="shared" ref="E13:E24" si="0">D13*$G$10*6</f>
        <v>19296.696</v>
      </c>
    </row>
    <row r="14" spans="1:7" ht="54.75" customHeight="1">
      <c r="A14" s="23" t="s">
        <v>29</v>
      </c>
      <c r="B14" s="8" t="s">
        <v>8</v>
      </c>
      <c r="C14" s="8" t="s">
        <v>9</v>
      </c>
      <c r="D14" s="9">
        <v>0.52</v>
      </c>
      <c r="E14" s="10">
        <f t="shared" si="0"/>
        <v>10674.768</v>
      </c>
    </row>
    <row r="15" spans="1:7" ht="38.25">
      <c r="A15" s="23" t="s">
        <v>28</v>
      </c>
      <c r="B15" s="8" t="s">
        <v>8</v>
      </c>
      <c r="C15" s="8" t="s">
        <v>9</v>
      </c>
      <c r="D15" s="9">
        <v>1.04</v>
      </c>
      <c r="E15" s="10">
        <f t="shared" si="0"/>
        <v>21349.536</v>
      </c>
    </row>
    <row r="16" spans="1:7" ht="51">
      <c r="A16" s="7" t="s">
        <v>33</v>
      </c>
      <c r="B16" s="8" t="s">
        <v>39</v>
      </c>
      <c r="C16" s="8" t="s">
        <v>9</v>
      </c>
      <c r="D16" s="9">
        <v>0.09</v>
      </c>
      <c r="E16" s="10">
        <f t="shared" si="0"/>
        <v>1847.556</v>
      </c>
      <c r="G16" s="17"/>
    </row>
    <row r="17" spans="1:8">
      <c r="A17" s="7" t="s">
        <v>11</v>
      </c>
      <c r="B17" s="8" t="s">
        <v>39</v>
      </c>
      <c r="C17" s="8" t="s">
        <v>9</v>
      </c>
      <c r="D17" s="9">
        <v>0.08</v>
      </c>
      <c r="E17" s="10">
        <f t="shared" si="0"/>
        <v>1642.2719999999999</v>
      </c>
    </row>
    <row r="18" spans="1:8" ht="25.5">
      <c r="A18" s="7" t="s">
        <v>10</v>
      </c>
      <c r="B18" s="8" t="s">
        <v>39</v>
      </c>
      <c r="C18" s="8" t="s">
        <v>9</v>
      </c>
      <c r="D18" s="8">
        <v>4.8</v>
      </c>
      <c r="E18" s="10">
        <f t="shared" si="0"/>
        <v>98536.320000000007</v>
      </c>
    </row>
    <row r="19" spans="1:8">
      <c r="A19" s="7" t="s">
        <v>31</v>
      </c>
      <c r="B19" s="8" t="s">
        <v>8</v>
      </c>
      <c r="C19" s="8" t="s">
        <v>9</v>
      </c>
      <c r="D19" s="9">
        <v>2.98</v>
      </c>
      <c r="E19" s="10">
        <f t="shared" si="0"/>
        <v>61174.632000000005</v>
      </c>
    </row>
    <row r="20" spans="1:8" ht="19.5" customHeight="1">
      <c r="A20" s="23" t="s">
        <v>34</v>
      </c>
      <c r="B20" s="8" t="s">
        <v>8</v>
      </c>
      <c r="C20" s="8" t="s">
        <v>9</v>
      </c>
      <c r="D20" s="9">
        <v>1.47</v>
      </c>
      <c r="E20" s="10">
        <f t="shared" si="0"/>
        <v>30176.748</v>
      </c>
    </row>
    <row r="21" spans="1:8" ht="25.5">
      <c r="A21" s="7" t="s">
        <v>12</v>
      </c>
      <c r="B21" s="8" t="s">
        <v>13</v>
      </c>
      <c r="C21" s="8" t="s">
        <v>9</v>
      </c>
      <c r="D21" s="9">
        <v>0.89</v>
      </c>
      <c r="E21" s="10">
        <f t="shared" si="0"/>
        <v>18270.276000000002</v>
      </c>
    </row>
    <row r="22" spans="1:8" ht="25.5">
      <c r="A22" s="7" t="s">
        <v>14</v>
      </c>
      <c r="B22" s="8" t="s">
        <v>13</v>
      </c>
      <c r="C22" s="8" t="s">
        <v>9</v>
      </c>
      <c r="D22" s="11">
        <v>0.61</v>
      </c>
      <c r="E22" s="10">
        <f t="shared" si="0"/>
        <v>12522.324000000001</v>
      </c>
    </row>
    <row r="23" spans="1:8" ht="25.5">
      <c r="A23" s="7" t="s">
        <v>15</v>
      </c>
      <c r="B23" s="8" t="s">
        <v>13</v>
      </c>
      <c r="C23" s="8" t="s">
        <v>9</v>
      </c>
      <c r="D23" s="8">
        <v>0.35</v>
      </c>
      <c r="E23" s="10">
        <f t="shared" si="0"/>
        <v>7184.9400000000005</v>
      </c>
    </row>
    <row r="24" spans="1:8" ht="25.5">
      <c r="A24" s="7" t="s">
        <v>16</v>
      </c>
      <c r="B24" s="8" t="s">
        <v>8</v>
      </c>
      <c r="C24" s="8" t="s">
        <v>9</v>
      </c>
      <c r="D24" s="8">
        <v>0.99</v>
      </c>
      <c r="E24" s="10">
        <f t="shared" si="0"/>
        <v>20323.116000000002</v>
      </c>
    </row>
    <row r="25" spans="1:8">
      <c r="A25" s="23" t="s">
        <v>35</v>
      </c>
      <c r="B25" s="8" t="s">
        <v>8</v>
      </c>
      <c r="C25" s="8" t="s">
        <v>9</v>
      </c>
      <c r="D25" s="8">
        <v>1</v>
      </c>
      <c r="E25" s="26">
        <v>24030.84</v>
      </c>
      <c r="F25">
        <f>D25*6*G10</f>
        <v>20528.400000000001</v>
      </c>
      <c r="G25" s="17">
        <f>E25-F25</f>
        <v>3502.4399999999987</v>
      </c>
      <c r="H25" s="17"/>
    </row>
    <row r="26" spans="1:8" ht="25.5">
      <c r="A26" s="23" t="s">
        <v>36</v>
      </c>
      <c r="B26" s="8" t="s">
        <v>69</v>
      </c>
      <c r="C26" s="8" t="s">
        <v>9</v>
      </c>
      <c r="D26" s="8">
        <v>0.12</v>
      </c>
      <c r="E26" s="10">
        <f>D26*$G$10*6</f>
        <v>2463.4079999999999</v>
      </c>
      <c r="G26" s="17"/>
      <c r="H26" s="17"/>
    </row>
    <row r="27" spans="1:8">
      <c r="A27" s="23" t="s">
        <v>40</v>
      </c>
      <c r="B27" s="8" t="s">
        <v>44</v>
      </c>
      <c r="C27" s="8" t="s">
        <v>38</v>
      </c>
      <c r="D27" s="8"/>
      <c r="E27" s="26">
        <v>43002.41</v>
      </c>
      <c r="G27" s="17"/>
      <c r="H27" s="17"/>
    </row>
    <row r="28" spans="1:8">
      <c r="A28" s="23" t="s">
        <v>47</v>
      </c>
      <c r="B28" s="8" t="s">
        <v>54</v>
      </c>
      <c r="C28" s="8" t="s">
        <v>38</v>
      </c>
      <c r="D28" s="8"/>
      <c r="E28" s="26">
        <v>2448</v>
      </c>
      <c r="G28" s="17"/>
      <c r="H28" s="17"/>
    </row>
    <row r="29" spans="1:8">
      <c r="A29" s="23" t="s">
        <v>48</v>
      </c>
      <c r="B29" s="8" t="s">
        <v>54</v>
      </c>
      <c r="C29" s="8" t="s">
        <v>38</v>
      </c>
      <c r="D29" s="8"/>
      <c r="E29" s="26">
        <v>1300</v>
      </c>
      <c r="G29" s="17"/>
      <c r="H29" s="17"/>
    </row>
    <row r="30" spans="1:8">
      <c r="A30" s="23" t="s">
        <v>49</v>
      </c>
      <c r="B30" s="8" t="s">
        <v>54</v>
      </c>
      <c r="C30" s="8" t="s">
        <v>38</v>
      </c>
      <c r="D30" s="8"/>
      <c r="E30" s="26">
        <v>2040</v>
      </c>
      <c r="G30" s="17"/>
      <c r="H30" s="17"/>
    </row>
    <row r="31" spans="1:8">
      <c r="A31" s="23" t="s">
        <v>50</v>
      </c>
      <c r="B31" s="8" t="s">
        <v>55</v>
      </c>
      <c r="C31" s="8" t="s">
        <v>38</v>
      </c>
      <c r="D31" s="8"/>
      <c r="E31" s="26">
        <v>1020</v>
      </c>
      <c r="G31" s="17"/>
      <c r="H31" s="17"/>
    </row>
    <row r="32" spans="1:8">
      <c r="A32" s="23" t="s">
        <v>51</v>
      </c>
      <c r="B32" s="8" t="s">
        <v>55</v>
      </c>
      <c r="C32" s="8" t="s">
        <v>38</v>
      </c>
      <c r="D32" s="8"/>
      <c r="E32" s="10">
        <v>3570</v>
      </c>
      <c r="G32" s="17"/>
      <c r="H32" s="17"/>
    </row>
    <row r="33" spans="1:8">
      <c r="A33" s="23" t="s">
        <v>49</v>
      </c>
      <c r="B33" s="29" t="s">
        <v>56</v>
      </c>
      <c r="C33" s="8" t="s">
        <v>38</v>
      </c>
      <c r="D33" s="29"/>
      <c r="E33" s="30">
        <v>2170</v>
      </c>
      <c r="G33" s="17"/>
      <c r="H33" s="17"/>
    </row>
    <row r="34" spans="1:8">
      <c r="A34" s="23" t="s">
        <v>53</v>
      </c>
      <c r="B34" s="29" t="s">
        <v>56</v>
      </c>
      <c r="C34" s="8" t="s">
        <v>38</v>
      </c>
      <c r="D34" s="29"/>
      <c r="E34" s="30">
        <v>1914</v>
      </c>
      <c r="G34" s="17"/>
      <c r="H34" s="17"/>
    </row>
    <row r="35" spans="1:8">
      <c r="A35" s="33" t="s">
        <v>58</v>
      </c>
      <c r="B35" s="29" t="s">
        <v>65</v>
      </c>
      <c r="C35" s="8" t="s">
        <v>38</v>
      </c>
      <c r="D35" s="29"/>
      <c r="E35" s="30">
        <v>7020</v>
      </c>
      <c r="G35" s="17"/>
      <c r="H35" s="17"/>
    </row>
    <row r="36" spans="1:8" ht="17.25" customHeight="1">
      <c r="A36" s="33" t="s">
        <v>59</v>
      </c>
      <c r="B36" s="29" t="s">
        <v>65</v>
      </c>
      <c r="C36" s="8" t="s">
        <v>38</v>
      </c>
      <c r="D36" s="29"/>
      <c r="E36" s="30">
        <v>1050</v>
      </c>
      <c r="G36" s="17"/>
      <c r="H36" s="17"/>
    </row>
    <row r="37" spans="1:8">
      <c r="A37" s="33" t="s">
        <v>60</v>
      </c>
      <c r="B37" s="29" t="s">
        <v>65</v>
      </c>
      <c r="C37" s="8" t="s">
        <v>38</v>
      </c>
      <c r="D37" s="29"/>
      <c r="E37" s="30">
        <v>1547</v>
      </c>
      <c r="G37" s="17"/>
      <c r="H37" s="17"/>
    </row>
    <row r="38" spans="1:8">
      <c r="A38" s="33" t="s">
        <v>60</v>
      </c>
      <c r="B38" s="29" t="s">
        <v>65</v>
      </c>
      <c r="C38" s="8" t="s">
        <v>38</v>
      </c>
      <c r="D38" s="29"/>
      <c r="E38" s="30">
        <v>1244</v>
      </c>
      <c r="G38" s="17"/>
      <c r="H38" s="17"/>
    </row>
    <row r="39" spans="1:8">
      <c r="A39" s="33" t="s">
        <v>61</v>
      </c>
      <c r="B39" s="29" t="s">
        <v>65</v>
      </c>
      <c r="C39" s="8" t="s">
        <v>38</v>
      </c>
      <c r="D39" s="29"/>
      <c r="E39" s="30">
        <v>542</v>
      </c>
      <c r="G39" s="17"/>
      <c r="H39" s="17"/>
    </row>
    <row r="40" spans="1:8">
      <c r="A40" s="33" t="s">
        <v>62</v>
      </c>
      <c r="B40" s="29" t="s">
        <v>66</v>
      </c>
      <c r="C40" s="8" t="s">
        <v>38</v>
      </c>
      <c r="D40" s="29"/>
      <c r="E40" s="30">
        <v>1564</v>
      </c>
      <c r="G40" s="17"/>
      <c r="H40" s="17"/>
    </row>
    <row r="41" spans="1:8">
      <c r="A41" s="33" t="s">
        <v>63</v>
      </c>
      <c r="B41" s="29" t="s">
        <v>67</v>
      </c>
      <c r="C41" s="8" t="s">
        <v>38</v>
      </c>
      <c r="D41" s="29"/>
      <c r="E41" s="30">
        <v>1450</v>
      </c>
      <c r="G41" s="17"/>
      <c r="H41" s="17"/>
    </row>
    <row r="42" spans="1:8">
      <c r="A42" s="33" t="s">
        <v>64</v>
      </c>
      <c r="B42" s="29" t="s">
        <v>67</v>
      </c>
      <c r="C42" s="8" t="s">
        <v>38</v>
      </c>
      <c r="D42" s="29"/>
      <c r="E42" s="30">
        <v>1450</v>
      </c>
      <c r="G42" s="17"/>
      <c r="H42" s="17"/>
    </row>
    <row r="43" spans="1:8" ht="19.5" thickBot="1">
      <c r="A43" s="12" t="s">
        <v>17</v>
      </c>
      <c r="B43" s="13"/>
      <c r="C43" s="28" t="s">
        <v>38</v>
      </c>
      <c r="D43" s="14"/>
      <c r="E43" s="15">
        <f>SUM(E12:E42)</f>
        <v>413089.04200000002</v>
      </c>
      <c r="G43" s="17"/>
      <c r="H43" s="17"/>
    </row>
    <row r="44" spans="1:8">
      <c r="A44" s="5"/>
      <c r="B44" s="5"/>
      <c r="C44" s="5"/>
      <c r="D44" s="5"/>
      <c r="E44" s="6"/>
    </row>
    <row r="45" spans="1:8" ht="33" customHeight="1">
      <c r="A45" s="40" t="s">
        <v>70</v>
      </c>
      <c r="B45" s="40"/>
      <c r="C45" s="40"/>
      <c r="D45" s="40"/>
      <c r="E45" s="40"/>
    </row>
    <row r="46" spans="1:8">
      <c r="A46" s="24"/>
      <c r="B46" s="24"/>
      <c r="C46" s="24"/>
      <c r="D46" s="24"/>
      <c r="E46" s="25"/>
    </row>
    <row r="47" spans="1:8" ht="48.75" customHeight="1">
      <c r="A47" s="40" t="s">
        <v>68</v>
      </c>
      <c r="B47" s="40"/>
      <c r="C47" s="40"/>
      <c r="D47" s="40"/>
      <c r="E47" s="40"/>
      <c r="G47">
        <f>4626.31+8322.03</f>
        <v>12948.34</v>
      </c>
    </row>
    <row r="48" spans="1:8">
      <c r="A48" s="5"/>
      <c r="B48" s="5"/>
      <c r="C48" s="5"/>
      <c r="D48" s="5"/>
      <c r="E48" s="6"/>
    </row>
    <row r="49" spans="1:5" ht="15" customHeight="1">
      <c r="A49" s="40" t="s">
        <v>18</v>
      </c>
      <c r="B49" s="40"/>
      <c r="C49" s="40"/>
      <c r="D49" s="40"/>
      <c r="E49" s="40"/>
    </row>
    <row r="50" spans="1:5">
      <c r="A50" s="5"/>
      <c r="B50" s="5"/>
      <c r="C50" s="5"/>
      <c r="D50" s="5"/>
      <c r="E50" s="6"/>
    </row>
    <row r="51" spans="1:5">
      <c r="A51" s="41" t="s">
        <v>19</v>
      </c>
      <c r="B51" s="41"/>
      <c r="C51" s="41"/>
      <c r="D51" s="41"/>
      <c r="E51" s="41"/>
    </row>
    <row r="52" spans="1:5">
      <c r="A52" s="5"/>
      <c r="B52" s="5"/>
      <c r="C52" s="5"/>
      <c r="D52" s="5"/>
      <c r="E52" s="6"/>
    </row>
    <row r="53" spans="1:5" ht="33" customHeight="1">
      <c r="A53" s="40" t="s">
        <v>20</v>
      </c>
      <c r="B53" s="40"/>
      <c r="C53" s="40"/>
      <c r="D53" s="40"/>
      <c r="E53" s="40"/>
    </row>
    <row r="54" spans="1:5">
      <c r="A54" s="5"/>
      <c r="B54" s="5"/>
      <c r="C54" s="5"/>
      <c r="D54" s="5"/>
      <c r="E54" s="6"/>
    </row>
    <row r="55" spans="1:5">
      <c r="A55" s="5"/>
      <c r="B55" s="5"/>
      <c r="C55" s="5"/>
      <c r="D55" s="5"/>
      <c r="E55" s="6"/>
    </row>
    <row r="56" spans="1:5">
      <c r="A56" s="42" t="s">
        <v>21</v>
      </c>
      <c r="B56" s="42"/>
      <c r="C56" s="42"/>
      <c r="D56" s="42"/>
      <c r="E56" s="42"/>
    </row>
    <row r="57" spans="1:5">
      <c r="A57" s="5"/>
      <c r="B57" s="5"/>
      <c r="C57" s="5"/>
      <c r="D57" s="5"/>
      <c r="E57" s="6"/>
    </row>
    <row r="58" spans="1:5">
      <c r="A58" s="5" t="s">
        <v>22</v>
      </c>
      <c r="B58" s="5" t="s">
        <v>42</v>
      </c>
      <c r="C58" s="5"/>
      <c r="D58" s="5"/>
      <c r="E58" s="6" t="s">
        <v>24</v>
      </c>
    </row>
    <row r="59" spans="1:5">
      <c r="A59" s="5"/>
      <c r="B59" s="41" t="s">
        <v>43</v>
      </c>
      <c r="C59" s="41"/>
      <c r="D59" s="41"/>
      <c r="E59" s="6" t="s">
        <v>26</v>
      </c>
    </row>
    <row r="60" spans="1:5">
      <c r="A60" s="5"/>
      <c r="B60" s="5"/>
      <c r="C60" s="5"/>
      <c r="D60" s="5"/>
      <c r="E60" s="6"/>
    </row>
    <row r="61" spans="1:5">
      <c r="A61" s="5"/>
      <c r="B61" s="5"/>
      <c r="C61" s="5"/>
      <c r="D61" s="5"/>
      <c r="E61" s="6"/>
    </row>
    <row r="62" spans="1:5">
      <c r="A62" s="5" t="s">
        <v>27</v>
      </c>
      <c r="B62" s="5" t="s">
        <v>23</v>
      </c>
      <c r="C62" s="5"/>
      <c r="D62" s="5"/>
      <c r="E62" s="6" t="s">
        <v>24</v>
      </c>
    </row>
    <row r="63" spans="1:5">
      <c r="A63" s="5"/>
      <c r="B63" s="36" t="s">
        <v>25</v>
      </c>
      <c r="C63" s="36"/>
      <c r="D63" s="36"/>
      <c r="E63" s="6" t="s">
        <v>26</v>
      </c>
    </row>
    <row r="64" spans="1:5">
      <c r="A64" s="5"/>
      <c r="B64" s="5"/>
      <c r="C64" s="5"/>
      <c r="D64" s="5"/>
      <c r="E64" s="6"/>
    </row>
  </sheetData>
  <mergeCells count="13">
    <mergeCell ref="B63:D63"/>
    <mergeCell ref="A47:E47"/>
    <mergeCell ref="A49:E49"/>
    <mergeCell ref="A51:E51"/>
    <mergeCell ref="A53:E53"/>
    <mergeCell ref="A56:E56"/>
    <mergeCell ref="B59:D59"/>
    <mergeCell ref="A45:E45"/>
    <mergeCell ref="A1:E1"/>
    <mergeCell ref="A2:E2"/>
    <mergeCell ref="D4:E4"/>
    <mergeCell ref="A7:E7"/>
    <mergeCell ref="A9:E9"/>
  </mergeCells>
  <pageMargins left="0.22" right="0.21" top="0.16" bottom="0.22" header="0.16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topLeftCell="A28" workbookViewId="0">
      <selection activeCell="E36" sqref="E36"/>
    </sheetView>
  </sheetViews>
  <sheetFormatPr defaultRowHeight="15"/>
  <cols>
    <col min="1" max="1" width="32.85546875" customWidth="1"/>
    <col min="2" max="2" width="15.7109375" customWidth="1"/>
    <col min="3" max="3" width="11.5703125" customWidth="1"/>
    <col min="4" max="4" width="19" customWidth="1"/>
    <col min="5" max="5" width="18" style="16" customWidth="1"/>
    <col min="6" max="6" width="9.140625" customWidth="1"/>
    <col min="7" max="7" width="11.140625" customWidth="1"/>
    <col min="8" max="8" width="10" bestFit="1" customWidth="1"/>
  </cols>
  <sheetData>
    <row r="1" spans="1:7" ht="15.75">
      <c r="A1" s="37" t="s">
        <v>0</v>
      </c>
      <c r="B1" s="37"/>
      <c r="C1" s="37"/>
      <c r="D1" s="37"/>
      <c r="E1" s="37"/>
    </row>
    <row r="2" spans="1:7" ht="28.5" customHeight="1">
      <c r="A2" s="38" t="s">
        <v>1</v>
      </c>
      <c r="B2" s="38"/>
      <c r="C2" s="38"/>
      <c r="D2" s="38"/>
      <c r="E2" s="38"/>
    </row>
    <row r="3" spans="1:7">
      <c r="A3" s="1"/>
      <c r="B3" s="1"/>
      <c r="C3" s="1"/>
      <c r="D3" s="1"/>
      <c r="E3" s="2"/>
    </row>
    <row r="4" spans="1:7" ht="15" customHeight="1">
      <c r="A4" s="27" t="s">
        <v>2</v>
      </c>
      <c r="B4" s="1"/>
      <c r="C4" s="1"/>
      <c r="D4" s="39" t="s">
        <v>52</v>
      </c>
      <c r="E4" s="39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3" customHeight="1">
      <c r="A7" s="40" t="s">
        <v>41</v>
      </c>
      <c r="B7" s="40"/>
      <c r="C7" s="40"/>
      <c r="D7" s="40"/>
      <c r="E7" s="40"/>
    </row>
    <row r="8" spans="1:7">
      <c r="A8" s="3"/>
      <c r="B8" s="3"/>
      <c r="C8" s="3"/>
      <c r="D8" s="3"/>
      <c r="E8" s="4"/>
    </row>
    <row r="9" spans="1:7" ht="45.75" customHeight="1">
      <c r="A9" s="40" t="s">
        <v>37</v>
      </c>
      <c r="B9" s="40"/>
      <c r="C9" s="40"/>
      <c r="D9" s="40"/>
      <c r="E9" s="40"/>
    </row>
    <row r="10" spans="1:7" ht="15.75" thickBot="1">
      <c r="A10" s="5"/>
      <c r="B10" s="5"/>
      <c r="C10" s="5"/>
      <c r="D10" s="5"/>
      <c r="E10" s="6"/>
      <c r="G10">
        <v>3421.4</v>
      </c>
    </row>
    <row r="11" spans="1:7" ht="75">
      <c r="A11" s="18" t="s">
        <v>3</v>
      </c>
      <c r="B11" s="19" t="s">
        <v>4</v>
      </c>
      <c r="C11" s="19" t="s">
        <v>5</v>
      </c>
      <c r="D11" s="20" t="s">
        <v>6</v>
      </c>
      <c r="E11" s="21" t="s">
        <v>7</v>
      </c>
    </row>
    <row r="12" spans="1:7" ht="45.75" customHeight="1">
      <c r="A12" s="22" t="s">
        <v>30</v>
      </c>
      <c r="B12" s="8" t="s">
        <v>8</v>
      </c>
      <c r="C12" s="8" t="s">
        <v>9</v>
      </c>
      <c r="D12" s="9">
        <v>0.5</v>
      </c>
      <c r="E12" s="10">
        <f>D12*$G$10*3</f>
        <v>5132.1000000000004</v>
      </c>
    </row>
    <row r="13" spans="1:7" ht="51">
      <c r="A13" s="7" t="s">
        <v>32</v>
      </c>
      <c r="B13" s="8" t="s">
        <v>8</v>
      </c>
      <c r="C13" s="8" t="s">
        <v>9</v>
      </c>
      <c r="D13" s="9">
        <v>0.94</v>
      </c>
      <c r="E13" s="10">
        <f t="shared" ref="E13:E26" si="0">D13*$G$10*3</f>
        <v>9648.348</v>
      </c>
    </row>
    <row r="14" spans="1:7" ht="54.75" customHeight="1">
      <c r="A14" s="23" t="s">
        <v>29</v>
      </c>
      <c r="B14" s="8" t="s">
        <v>8</v>
      </c>
      <c r="C14" s="8" t="s">
        <v>9</v>
      </c>
      <c r="D14" s="9">
        <v>0.52</v>
      </c>
      <c r="E14" s="10">
        <f t="shared" si="0"/>
        <v>5337.384</v>
      </c>
    </row>
    <row r="15" spans="1:7" ht="38.25">
      <c r="A15" s="23" t="s">
        <v>28</v>
      </c>
      <c r="B15" s="8" t="s">
        <v>8</v>
      </c>
      <c r="C15" s="8" t="s">
        <v>9</v>
      </c>
      <c r="D15" s="9">
        <v>1.04</v>
      </c>
      <c r="E15" s="10">
        <f t="shared" si="0"/>
        <v>10674.768</v>
      </c>
    </row>
    <row r="16" spans="1:7" ht="51">
      <c r="A16" s="7" t="s">
        <v>33</v>
      </c>
      <c r="B16" s="8" t="s">
        <v>8</v>
      </c>
      <c r="C16" s="8" t="s">
        <v>9</v>
      </c>
      <c r="D16" s="9">
        <v>0.09</v>
      </c>
      <c r="E16" s="10">
        <f t="shared" si="0"/>
        <v>923.77800000000002</v>
      </c>
      <c r="G16" s="17"/>
    </row>
    <row r="17" spans="1:8">
      <c r="A17" s="7" t="s">
        <v>11</v>
      </c>
      <c r="B17" s="8" t="s">
        <v>8</v>
      </c>
      <c r="C17" s="8" t="s">
        <v>9</v>
      </c>
      <c r="D17" s="9">
        <v>0.08</v>
      </c>
      <c r="E17" s="10">
        <f t="shared" si="0"/>
        <v>821.13599999999997</v>
      </c>
    </row>
    <row r="18" spans="1:8" ht="25.5">
      <c r="A18" s="7" t="s">
        <v>10</v>
      </c>
      <c r="B18" s="8" t="s">
        <v>39</v>
      </c>
      <c r="C18" s="8" t="s">
        <v>9</v>
      </c>
      <c r="D18" s="8">
        <v>4.8</v>
      </c>
      <c r="E18" s="10">
        <f t="shared" si="0"/>
        <v>49268.160000000003</v>
      </c>
    </row>
    <row r="19" spans="1:8">
      <c r="A19" s="7" t="s">
        <v>31</v>
      </c>
      <c r="B19" s="8" t="s">
        <v>8</v>
      </c>
      <c r="C19" s="8" t="s">
        <v>9</v>
      </c>
      <c r="D19" s="9">
        <v>2.98</v>
      </c>
      <c r="E19" s="10">
        <f t="shared" si="0"/>
        <v>30587.316000000003</v>
      </c>
    </row>
    <row r="20" spans="1:8" ht="19.5" customHeight="1">
      <c r="A20" s="23" t="s">
        <v>34</v>
      </c>
      <c r="B20" s="8" t="s">
        <v>8</v>
      </c>
      <c r="C20" s="8" t="s">
        <v>9</v>
      </c>
      <c r="D20" s="9">
        <v>1.47</v>
      </c>
      <c r="E20" s="10">
        <f t="shared" si="0"/>
        <v>15088.374</v>
      </c>
    </row>
    <row r="21" spans="1:8" ht="25.5">
      <c r="A21" s="7" t="s">
        <v>12</v>
      </c>
      <c r="B21" s="8" t="s">
        <v>13</v>
      </c>
      <c r="C21" s="8" t="s">
        <v>9</v>
      </c>
      <c r="D21" s="9">
        <v>0.89</v>
      </c>
      <c r="E21" s="10">
        <f t="shared" si="0"/>
        <v>9135.1380000000008</v>
      </c>
    </row>
    <row r="22" spans="1:8" ht="25.5">
      <c r="A22" s="7" t="s">
        <v>14</v>
      </c>
      <c r="B22" s="8" t="s">
        <v>13</v>
      </c>
      <c r="C22" s="8" t="s">
        <v>9</v>
      </c>
      <c r="D22" s="11">
        <v>0.61</v>
      </c>
      <c r="E22" s="10">
        <f t="shared" si="0"/>
        <v>6261.1620000000003</v>
      </c>
    </row>
    <row r="23" spans="1:8" ht="25.5">
      <c r="A23" s="7" t="s">
        <v>15</v>
      </c>
      <c r="B23" s="8" t="s">
        <v>13</v>
      </c>
      <c r="C23" s="8" t="s">
        <v>9</v>
      </c>
      <c r="D23" s="8">
        <v>0.35</v>
      </c>
      <c r="E23" s="10">
        <f t="shared" si="0"/>
        <v>3592.4700000000003</v>
      </c>
    </row>
    <row r="24" spans="1:8" ht="25.5">
      <c r="A24" s="7" t="s">
        <v>16</v>
      </c>
      <c r="B24" s="8" t="s">
        <v>8</v>
      </c>
      <c r="C24" s="8" t="s">
        <v>9</v>
      </c>
      <c r="D24" s="8">
        <v>0.99</v>
      </c>
      <c r="E24" s="10">
        <f t="shared" si="0"/>
        <v>10161.558000000001</v>
      </c>
    </row>
    <row r="25" spans="1:8">
      <c r="A25" s="23" t="s">
        <v>35</v>
      </c>
      <c r="B25" s="8" t="s">
        <v>8</v>
      </c>
      <c r="C25" s="8" t="s">
        <v>9</v>
      </c>
      <c r="D25" s="8">
        <v>1</v>
      </c>
      <c r="E25" s="10">
        <v>11796.96</v>
      </c>
      <c r="F25">
        <f>D25*3*G10</f>
        <v>10264.200000000001</v>
      </c>
      <c r="G25" s="17">
        <f>E25-F25</f>
        <v>1532.7599999999984</v>
      </c>
      <c r="H25" s="17"/>
    </row>
    <row r="26" spans="1:8" ht="25.5">
      <c r="A26" s="23" t="s">
        <v>36</v>
      </c>
      <c r="B26" s="8" t="s">
        <v>8</v>
      </c>
      <c r="C26" s="8" t="s">
        <v>9</v>
      </c>
      <c r="D26" s="8">
        <v>0.12</v>
      </c>
      <c r="E26" s="10">
        <f t="shared" si="0"/>
        <v>1231.704</v>
      </c>
      <c r="G26" s="17"/>
      <c r="H26" s="17"/>
    </row>
    <row r="27" spans="1:8">
      <c r="A27" s="23" t="s">
        <v>40</v>
      </c>
      <c r="B27" s="8" t="s">
        <v>44</v>
      </c>
      <c r="C27" s="8" t="s">
        <v>38</v>
      </c>
      <c r="D27" s="8"/>
      <c r="E27" s="26">
        <v>226000.49</v>
      </c>
      <c r="G27" s="17"/>
      <c r="H27" s="17"/>
    </row>
    <row r="28" spans="1:8">
      <c r="A28" s="23" t="s">
        <v>47</v>
      </c>
      <c r="B28" s="8" t="s">
        <v>54</v>
      </c>
      <c r="C28" s="8" t="s">
        <v>38</v>
      </c>
      <c r="D28" s="8"/>
      <c r="E28" s="26">
        <v>2448</v>
      </c>
      <c r="G28" s="17"/>
      <c r="H28" s="17"/>
    </row>
    <row r="29" spans="1:8">
      <c r="A29" s="23" t="s">
        <v>48</v>
      </c>
      <c r="B29" s="8" t="s">
        <v>54</v>
      </c>
      <c r="C29" s="8" t="s">
        <v>38</v>
      </c>
      <c r="D29" s="8"/>
      <c r="E29" s="26">
        <v>1300</v>
      </c>
      <c r="G29" s="17"/>
      <c r="H29" s="17"/>
    </row>
    <row r="30" spans="1:8">
      <c r="A30" s="23" t="s">
        <v>49</v>
      </c>
      <c r="B30" s="8" t="s">
        <v>54</v>
      </c>
      <c r="C30" s="8" t="s">
        <v>38</v>
      </c>
      <c r="D30" s="8"/>
      <c r="E30" s="26">
        <v>2040</v>
      </c>
      <c r="G30" s="17"/>
      <c r="H30" s="17"/>
    </row>
    <row r="31" spans="1:8">
      <c r="A31" s="23" t="s">
        <v>50</v>
      </c>
      <c r="B31" s="8" t="s">
        <v>55</v>
      </c>
      <c r="C31" s="8" t="s">
        <v>38</v>
      </c>
      <c r="D31" s="8"/>
      <c r="E31" s="26">
        <v>1020</v>
      </c>
      <c r="G31" s="17"/>
      <c r="H31" s="17"/>
    </row>
    <row r="32" spans="1:8">
      <c r="A32" s="23" t="s">
        <v>51</v>
      </c>
      <c r="B32" s="8" t="s">
        <v>55</v>
      </c>
      <c r="C32" s="8" t="s">
        <v>38</v>
      </c>
      <c r="D32" s="8"/>
      <c r="E32" s="10">
        <v>3570</v>
      </c>
      <c r="G32" s="17"/>
      <c r="H32" s="17"/>
    </row>
    <row r="33" spans="1:8">
      <c r="A33" s="23" t="s">
        <v>49</v>
      </c>
      <c r="B33" s="29" t="s">
        <v>56</v>
      </c>
      <c r="C33" s="8" t="s">
        <v>38</v>
      </c>
      <c r="D33" s="29"/>
      <c r="E33" s="30">
        <v>2170</v>
      </c>
      <c r="G33" s="17"/>
      <c r="H33" s="17"/>
    </row>
    <row r="34" spans="1:8">
      <c r="A34" s="23" t="s">
        <v>53</v>
      </c>
      <c r="B34" s="29" t="s">
        <v>56</v>
      </c>
      <c r="C34" s="8" t="s">
        <v>38</v>
      </c>
      <c r="D34" s="29"/>
      <c r="E34" s="30">
        <v>1914</v>
      </c>
      <c r="G34" s="17"/>
      <c r="H34" s="17"/>
    </row>
    <row r="35" spans="1:8" ht="19.5" thickBot="1">
      <c r="A35" s="12" t="s">
        <v>17</v>
      </c>
      <c r="B35" s="13"/>
      <c r="C35" s="28" t="s">
        <v>38</v>
      </c>
      <c r="D35" s="14"/>
      <c r="E35" s="15">
        <f>SUM(E12:E34)</f>
        <v>410122.84600000002</v>
      </c>
      <c r="G35" s="17"/>
      <c r="H35" s="17"/>
    </row>
    <row r="36" spans="1:8">
      <c r="A36" s="5"/>
      <c r="B36" s="5"/>
      <c r="C36" s="5"/>
      <c r="D36" s="5"/>
      <c r="E36" s="6"/>
    </row>
    <row r="37" spans="1:8" ht="33" customHeight="1">
      <c r="A37" s="40" t="s">
        <v>45</v>
      </c>
      <c r="B37" s="40"/>
      <c r="C37" s="40"/>
      <c r="D37" s="40"/>
      <c r="E37" s="40"/>
    </row>
    <row r="38" spans="1:8">
      <c r="A38" s="24"/>
      <c r="B38" s="24"/>
      <c r="C38" s="24"/>
      <c r="D38" s="24"/>
      <c r="E38" s="25"/>
    </row>
    <row r="39" spans="1:8" ht="48.75" customHeight="1">
      <c r="A39" s="40" t="s">
        <v>46</v>
      </c>
      <c r="B39" s="40"/>
      <c r="C39" s="40"/>
      <c r="D39" s="40"/>
      <c r="E39" s="40"/>
      <c r="G39">
        <f>4626.31+8322.03</f>
        <v>12948.34</v>
      </c>
    </row>
    <row r="40" spans="1:8">
      <c r="A40" s="5"/>
      <c r="B40" s="5"/>
      <c r="C40" s="5"/>
      <c r="D40" s="5"/>
      <c r="E40" s="6"/>
    </row>
    <row r="41" spans="1:8" ht="15" customHeight="1">
      <c r="A41" s="40" t="s">
        <v>18</v>
      </c>
      <c r="B41" s="40"/>
      <c r="C41" s="40"/>
      <c r="D41" s="40"/>
      <c r="E41" s="40"/>
    </row>
    <row r="42" spans="1:8">
      <c r="A42" s="5"/>
      <c r="B42" s="5"/>
      <c r="C42" s="5"/>
      <c r="D42" s="5"/>
      <c r="E42" s="6"/>
    </row>
    <row r="43" spans="1:8">
      <c r="A43" s="41" t="s">
        <v>19</v>
      </c>
      <c r="B43" s="41"/>
      <c r="C43" s="41"/>
      <c r="D43" s="41"/>
      <c r="E43" s="41"/>
    </row>
    <row r="44" spans="1:8">
      <c r="A44" s="5"/>
      <c r="B44" s="5"/>
      <c r="C44" s="5"/>
      <c r="D44" s="5"/>
      <c r="E44" s="6"/>
    </row>
    <row r="45" spans="1:8" ht="33" customHeight="1">
      <c r="A45" s="40" t="s">
        <v>20</v>
      </c>
      <c r="B45" s="40"/>
      <c r="C45" s="40"/>
      <c r="D45" s="40"/>
      <c r="E45" s="40"/>
    </row>
    <row r="46" spans="1:8">
      <c r="A46" s="5"/>
      <c r="B46" s="5"/>
      <c r="C46" s="5"/>
      <c r="D46" s="5"/>
      <c r="E46" s="6"/>
    </row>
    <row r="47" spans="1:8">
      <c r="A47" s="5"/>
      <c r="B47" s="5"/>
      <c r="C47" s="5"/>
      <c r="D47" s="5"/>
      <c r="E47" s="6"/>
    </row>
    <row r="48" spans="1:8">
      <c r="A48" s="42" t="s">
        <v>21</v>
      </c>
      <c r="B48" s="42"/>
      <c r="C48" s="42"/>
      <c r="D48" s="42"/>
      <c r="E48" s="42"/>
    </row>
    <row r="49" spans="1:5">
      <c r="A49" s="5"/>
      <c r="B49" s="5"/>
      <c r="C49" s="5"/>
      <c r="D49" s="5"/>
      <c r="E49" s="6"/>
    </row>
    <row r="50" spans="1:5">
      <c r="A50" s="5" t="s">
        <v>22</v>
      </c>
      <c r="B50" s="5" t="s">
        <v>42</v>
      </c>
      <c r="C50" s="5"/>
      <c r="D50" s="5"/>
      <c r="E50" s="6" t="s">
        <v>24</v>
      </c>
    </row>
    <row r="51" spans="1:5">
      <c r="A51" s="5"/>
      <c r="B51" s="41" t="s">
        <v>43</v>
      </c>
      <c r="C51" s="41"/>
      <c r="D51" s="41"/>
      <c r="E51" s="6" t="s">
        <v>26</v>
      </c>
    </row>
    <row r="52" spans="1:5">
      <c r="A52" s="5"/>
      <c r="B52" s="5"/>
      <c r="C52" s="5"/>
      <c r="D52" s="5"/>
      <c r="E52" s="6"/>
    </row>
    <row r="53" spans="1:5">
      <c r="A53" s="5"/>
      <c r="B53" s="5"/>
      <c r="C53" s="5"/>
      <c r="D53" s="5"/>
      <c r="E53" s="6"/>
    </row>
    <row r="54" spans="1:5">
      <c r="A54" s="5" t="s">
        <v>27</v>
      </c>
      <c r="B54" s="5" t="s">
        <v>23</v>
      </c>
      <c r="C54" s="5"/>
      <c r="D54" s="5"/>
      <c r="E54" s="6" t="s">
        <v>24</v>
      </c>
    </row>
    <row r="55" spans="1:5">
      <c r="A55" s="5"/>
      <c r="B55" s="36" t="s">
        <v>25</v>
      </c>
      <c r="C55" s="36"/>
      <c r="D55" s="36"/>
      <c r="E55" s="6" t="s">
        <v>26</v>
      </c>
    </row>
    <row r="56" spans="1:5">
      <c r="A56" s="5"/>
      <c r="B56" s="5"/>
      <c r="C56" s="5"/>
      <c r="D56" s="5"/>
      <c r="E56" s="6"/>
    </row>
  </sheetData>
  <mergeCells count="13">
    <mergeCell ref="B55:D55"/>
    <mergeCell ref="A39:E39"/>
    <mergeCell ref="A41:E41"/>
    <mergeCell ref="A43:E43"/>
    <mergeCell ref="A45:E45"/>
    <mergeCell ref="A48:E48"/>
    <mergeCell ref="B51:D51"/>
    <mergeCell ref="A37:E37"/>
    <mergeCell ref="A1:E1"/>
    <mergeCell ref="A2:E2"/>
    <mergeCell ref="D4:E4"/>
    <mergeCell ref="A7:E7"/>
    <mergeCell ref="A9:E9"/>
  </mergeCells>
  <pageMargins left="0.22" right="0.21" top="0.16" bottom="0.22" header="0.16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 кв</vt:lpstr>
      <vt:lpstr>3кв</vt:lpstr>
      <vt:lpstr>2кв </vt:lpstr>
      <vt:lpstr>1кв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User</cp:lastModifiedBy>
  <cp:lastPrinted>2023-03-20T07:54:05Z</cp:lastPrinted>
  <dcterms:created xsi:type="dcterms:W3CDTF">2017-03-13T08:54:22Z</dcterms:created>
  <dcterms:modified xsi:type="dcterms:W3CDTF">2023-04-03T07:21:29Z</dcterms:modified>
</cp:coreProperties>
</file>