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0" windowWidth="19110" windowHeight="11520" tabRatio="720" activeTab="8"/>
  </bookViews>
  <sheets>
    <sheet name="Форма 2.1" sheetId="1" r:id="rId1"/>
    <sheet name="Форма 2.2" sheetId="2" r:id="rId2"/>
    <sheet name="Форма 2.3" sheetId="3" r:id="rId3"/>
    <sheet name="Форма 2.4" sheetId="4" r:id="rId4"/>
    <sheet name="Форма 2.5" sheetId="5" r:id="rId5"/>
    <sheet name="Форма 2.6" sheetId="6" r:id="rId6"/>
    <sheet name="Форма 2.7" sheetId="7" r:id="rId7"/>
    <sheet name="Форма 2.8" sheetId="8" r:id="rId8"/>
    <sheet name="отчет" sheetId="9" r:id="rId9"/>
  </sheets>
  <calcPr calcId="125725"/>
</workbook>
</file>

<file path=xl/calcChain.xml><?xml version="1.0" encoding="utf-8"?>
<calcChain xmlns="http://schemas.openxmlformats.org/spreadsheetml/2006/main">
  <c r="D38" i="8"/>
  <c r="F13" i="9"/>
  <c r="E13"/>
  <c r="B13"/>
  <c r="D34" i="8" l="1"/>
  <c r="D31"/>
  <c r="D11"/>
  <c r="B12" i="9" s="1"/>
  <c r="D28" i="8" l="1"/>
  <c r="G12" i="9" s="1"/>
  <c r="G13"/>
  <c r="D135"/>
  <c r="D136"/>
  <c r="D134"/>
  <c r="D128"/>
  <c r="D129"/>
  <c r="D130"/>
  <c r="D127"/>
  <c r="D118"/>
  <c r="D119"/>
  <c r="D120"/>
  <c r="D124"/>
  <c r="D117"/>
  <c r="D107"/>
  <c r="D108"/>
  <c r="D109"/>
  <c r="D113"/>
  <c r="D106"/>
  <c r="D96"/>
  <c r="D97"/>
  <c r="D98"/>
  <c r="D102"/>
  <c r="D95"/>
  <c r="D85"/>
  <c r="D86"/>
  <c r="D87"/>
  <c r="D91"/>
  <c r="D84"/>
  <c r="E76"/>
  <c r="E77"/>
  <c r="E74"/>
  <c r="F69"/>
  <c r="F40"/>
  <c r="F38"/>
  <c r="F28"/>
  <c r="F18"/>
  <c r="E19"/>
  <c r="D19"/>
  <c r="D13"/>
  <c r="D86" i="3"/>
  <c r="D46"/>
  <c r="D21"/>
  <c r="D16"/>
  <c r="D6"/>
  <c r="D31"/>
  <c r="D26"/>
  <c r="D51" l="1"/>
  <c r="G46" i="9"/>
  <c r="G47" s="1"/>
  <c r="G70" s="1"/>
  <c r="D33" i="8" s="1"/>
  <c r="D12" i="9"/>
  <c r="D58" i="8" l="1"/>
  <c r="F31" i="9" s="1"/>
  <c r="A177" i="8"/>
  <c r="A178" s="1"/>
  <c r="A179" s="1"/>
  <c r="A180" s="1"/>
  <c r="A181" s="1"/>
  <c r="A182" s="1"/>
  <c r="A184" s="1"/>
  <c r="D48"/>
  <c r="F37" i="9" s="1"/>
  <c r="F20"/>
  <c r="D76" i="3" l="1"/>
  <c r="D71"/>
  <c r="D61"/>
  <c r="D56"/>
  <c r="D41"/>
  <c r="D36"/>
  <c r="D11"/>
  <c r="D223" i="8"/>
  <c r="D121" i="9" s="1"/>
  <c r="D212" i="8"/>
  <c r="D110" i="9" s="1"/>
  <c r="D201" i="8"/>
  <c r="D99" i="9" s="1"/>
  <c r="D190" i="8"/>
  <c r="D88" i="9" s="1"/>
  <c r="A8" i="8" l="1"/>
  <c r="A9" s="1"/>
  <c r="A10" s="1"/>
  <c r="A11" s="1"/>
  <c r="A12" s="1"/>
  <c r="A13" s="1"/>
  <c r="A14" s="1"/>
  <c r="A15" s="1"/>
  <c r="A16" s="1"/>
  <c r="A17" s="1"/>
  <c r="A18" s="1"/>
  <c r="A19" s="1"/>
  <c r="A20" s="1"/>
  <c r="A21" s="1"/>
  <c r="A22" s="1"/>
  <c r="A23" s="1"/>
  <c r="A24" s="1"/>
  <c r="A25" s="1"/>
  <c r="A26" s="1"/>
  <c r="A27" s="1"/>
  <c r="A28" s="1"/>
  <c r="A29" s="1"/>
  <c r="A30" s="1"/>
  <c r="A31" s="1"/>
  <c r="A32" s="1"/>
  <c r="A33" s="1"/>
  <c r="A34" s="1"/>
  <c r="D19" l="1"/>
  <c r="D225" l="1"/>
  <c r="D123" i="9" s="1"/>
  <c r="D224" i="8"/>
  <c r="D122" i="9" s="1"/>
  <c r="D214" i="8"/>
  <c r="D112" i="9" s="1"/>
  <c r="D213" i="8"/>
  <c r="D111" i="9" s="1"/>
  <c r="D203" i="8"/>
  <c r="D101" i="9" s="1"/>
  <c r="D202" i="8"/>
  <c r="D100" i="9" s="1"/>
  <c r="D192" i="8"/>
  <c r="D90" i="9" s="1"/>
  <c r="D191" i="8"/>
  <c r="D89" i="9" s="1"/>
  <c r="D182" i="8"/>
  <c r="D178"/>
  <c r="E75" i="9" s="1"/>
  <c r="D181" i="8" l="1"/>
  <c r="E78" i="9" s="1"/>
  <c r="E79"/>
  <c r="E57" i="3"/>
  <c r="D18" i="8"/>
  <c r="D17"/>
  <c r="D16" l="1"/>
  <c r="D15" s="1"/>
  <c r="D22"/>
  <c r="F13" i="3" l="1"/>
  <c r="D66"/>
  <c r="F4"/>
  <c r="D62" i="8" l="1"/>
  <c r="F34" i="9" s="1"/>
  <c r="D60" i="8"/>
  <c r="F33" i="9" s="1"/>
  <c r="D52" i="8"/>
  <c r="F29" i="9" s="1"/>
  <c r="D40" i="8"/>
  <c r="F25" i="9" s="1"/>
  <c r="D68" i="8"/>
  <c r="F35" i="9" s="1"/>
  <c r="D66" i="8"/>
  <c r="F39" i="9" s="1"/>
  <c r="D57" i="8"/>
  <c r="D56"/>
  <c r="F32" i="9" s="1"/>
  <c r="D54" i="8"/>
  <c r="F30" i="9" s="1"/>
  <c r="D46" i="8"/>
  <c r="F27" i="9" s="1"/>
  <c r="D44" i="8"/>
  <c r="F26" i="9" s="1"/>
  <c r="D42" i="8"/>
  <c r="F36" i="9" s="1"/>
  <c r="F41" l="1"/>
  <c r="D23" s="1"/>
  <c r="G23" s="1"/>
  <c r="D37" i="8"/>
  <c r="D36" s="1"/>
</calcChain>
</file>

<file path=xl/sharedStrings.xml><?xml version="1.0" encoding="utf-8"?>
<sst xmlns="http://schemas.openxmlformats.org/spreadsheetml/2006/main" count="1824" uniqueCount="470">
  <si>
    <t>№ п/п</t>
  </si>
  <si>
    <t>Наименование параметра</t>
  </si>
  <si>
    <t>Ед. изм.</t>
  </si>
  <si>
    <t>Значение</t>
  </si>
  <si>
    <t>Дата заполнения/внесения изменений</t>
  </si>
  <si>
    <t>-</t>
  </si>
  <si>
    <t>Сведения о способе управления многоквартирным домом</t>
  </si>
  <si>
    <t>Договор управления</t>
  </si>
  <si>
    <t>Способ формирования фонда капитального ремонта</t>
  </si>
  <si>
    <t>Общая характеристика многоквартирного дома</t>
  </si>
  <si>
    <t>Серия, тип постройки здания</t>
  </si>
  <si>
    <t>Тип дома</t>
  </si>
  <si>
    <t>Количество этажей:</t>
  </si>
  <si>
    <t>ед.</t>
  </si>
  <si>
    <t xml:space="preserve">Количество подъездов                  </t>
  </si>
  <si>
    <t>Количество лифтов</t>
  </si>
  <si>
    <t>Количество помещений:</t>
  </si>
  <si>
    <t>Общая площадь дома, в том числе:</t>
  </si>
  <si>
    <t>кв. м</t>
  </si>
  <si>
    <t>Кадастровый номер земельного участка, на котором расположен дом</t>
  </si>
  <si>
    <t>Площадь земельного участка, входящего в состав общего имущества в многоквартирном доме</t>
  </si>
  <si>
    <t>Площадь парковки в границах земельного участка</t>
  </si>
  <si>
    <t>Факт признания дома аварийным</t>
  </si>
  <si>
    <t xml:space="preserve">Дата и номер документа о признании дома аварийным </t>
  </si>
  <si>
    <t xml:space="preserve">Причина признания дома аварийным  </t>
  </si>
  <si>
    <t xml:space="preserve">Класс энергетической эффективности </t>
  </si>
  <si>
    <t>Дополнительная информация</t>
  </si>
  <si>
    <t>Элементы благоустройства</t>
  </si>
  <si>
    <t>Детская площадка</t>
  </si>
  <si>
    <t>Спортивная площадка</t>
  </si>
  <si>
    <t>Другое</t>
  </si>
  <si>
    <t>Фундамент</t>
  </si>
  <si>
    <t>Тип фундамента</t>
  </si>
  <si>
    <t>Стены и перекрытия</t>
  </si>
  <si>
    <t>Тип перекрытий</t>
  </si>
  <si>
    <t>Материал несущих стен</t>
  </si>
  <si>
    <t>Тип фасада</t>
  </si>
  <si>
    <t>Крыши (заполняется по каждому типу крыши)</t>
  </si>
  <si>
    <t>Тип крыши</t>
  </si>
  <si>
    <t>Тип кровли</t>
  </si>
  <si>
    <t>Подвалы</t>
  </si>
  <si>
    <t>Площадь подвала по полу</t>
  </si>
  <si>
    <t xml:space="preserve">Мусоропроводы </t>
  </si>
  <si>
    <t>Тип мусоропровода</t>
  </si>
  <si>
    <t>Количество мусоропроводов</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</si>
  <si>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</si>
  <si>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</si>
  <si>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</si>
  <si>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</si>
  <si>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</si>
  <si>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Наличие прибора учета</t>
  </si>
  <si>
    <t>Тип прибора учета</t>
  </si>
  <si>
    <t>Единица измерения</t>
  </si>
  <si>
    <t xml:space="preserve">Дата ввода в эксплуатацию  </t>
  </si>
  <si>
    <t xml:space="preserve">Дата поверки / замены прибора учета </t>
  </si>
  <si>
    <t>Система электроснабжения</t>
  </si>
  <si>
    <t>Тип системы электроснабжения</t>
  </si>
  <si>
    <t>Количество вводов в многоквартирный дом</t>
  </si>
  <si>
    <t>Система теплоснабжения</t>
  </si>
  <si>
    <t>Тип системы теплоснабжения</t>
  </si>
  <si>
    <t>Система горячего водоснабжения</t>
  </si>
  <si>
    <t>Тип системы горячего водоснабжения</t>
  </si>
  <si>
    <t>Система холодного водоснабжения</t>
  </si>
  <si>
    <t>Тип системы холодного водоснабжения</t>
  </si>
  <si>
    <t>Система водоотведения</t>
  </si>
  <si>
    <t>Тип системы водоотведения</t>
  </si>
  <si>
    <t>Объем выгребных ям</t>
  </si>
  <si>
    <t>куб. м</t>
  </si>
  <si>
    <t>Система газоснабжения</t>
  </si>
  <si>
    <t>Тип системы газоснабжения</t>
  </si>
  <si>
    <t>Система вентиляции</t>
  </si>
  <si>
    <t>Тип системы вентиляции</t>
  </si>
  <si>
    <t>Система пожаротушения</t>
  </si>
  <si>
    <t>Тип системы пожаротушения</t>
  </si>
  <si>
    <t>Система водостоков</t>
  </si>
  <si>
    <t>Тип системы водостоков</t>
  </si>
  <si>
    <t>Вид оборудования</t>
  </si>
  <si>
    <t>Наименование работы (услуги)</t>
  </si>
  <si>
    <t>Стоимость на единицу измерения</t>
  </si>
  <si>
    <t>руб.</t>
  </si>
  <si>
    <t>Форма 2.4. Сведения об оказываемых коммунальных услугах (заполняется по каждой коммунальной услуге)</t>
  </si>
  <si>
    <t>Вид коммунальной услуги</t>
  </si>
  <si>
    <t>Тип предоставления услуги</t>
  </si>
  <si>
    <t>Тариф, установленный для потребителей</t>
  </si>
  <si>
    <t>Лицо, осуществляющее поставку коммунального ресурса</t>
  </si>
  <si>
    <t>Реквизиты договора на поставку коммунального ресурса (номер и дата)</t>
  </si>
  <si>
    <t>Нормативный правовой акт, устанавливающий тариф (дата, номер, наименование принявшего акт органа)</t>
  </si>
  <si>
    <t xml:space="preserve">Дата начала действия тарифа </t>
  </si>
  <si>
    <t>Норматив потребления коммунальной услуги в жилых помещениях</t>
  </si>
  <si>
    <t>Норматив потребления коммунальной услуги на общедомовые нужды</t>
  </si>
  <si>
    <t>Нормативный правовой акт, устанавливающий норматив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</si>
  <si>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</si>
  <si>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Наименование объекта общего имущества</t>
  </si>
  <si>
    <t>Назначение объекта общего имущества</t>
  </si>
  <si>
    <t>Площадь объекта общего имущества (заполняется в отношении помещений и земельных участков)</t>
  </si>
  <si>
    <t>Наименование владельца (пользователя)</t>
  </si>
  <si>
    <t>ИНН владельца (пользователя)</t>
  </si>
  <si>
    <t>Реквизиты договора (номер и дата)</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</si>
  <si>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</si>
  <si>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</si>
  <si>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общего имущества</t>
  </si>
  <si>
    <t>Форма 2.6. Сведения о капитальном ремонте общего имущества в многоквартирном доме</t>
  </si>
  <si>
    <t>Владелец специального счета</t>
  </si>
  <si>
    <t>Размер взноса на капитальный ремонт на 1 кв. м в соответствии с решением общего собрания собственников помещений в многоквартирном доме</t>
  </si>
  <si>
    <t>Реквизиты протокола общего собрания собственников помещений, на котором принято решение о способе формирования фонда капитального ремонта</t>
  </si>
  <si>
    <t>Реквизиты протокола общего собрания собственников помещений (дата, номер)</t>
  </si>
  <si>
    <t>Дата начала отчетного периода</t>
  </si>
  <si>
    <t>Дата конца отчетного периода</t>
  </si>
  <si>
    <t xml:space="preserve">Общая информация о выполняемых работах (оказываемых услугах) по содержанию и текущему ремонту общего имущества </t>
  </si>
  <si>
    <t xml:space="preserve">Получено денежных средств, в т. ч: </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</si>
  <si>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</si>
  <si>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</si>
  <si>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</si>
  <si>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</si>
  <si>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Общая информация по предоставленным коммунальным услугам</t>
  </si>
  <si>
    <t>Переходящие остатки денежных средств (на начало периода), в том числе:</t>
  </si>
  <si>
    <t>Переходящие остатки денежных средств (на конец периода), в том числе:</t>
  </si>
  <si>
    <t>Информация о предоставленных коммунальных услугах (заполняется по каждой коммунальной услуге)</t>
  </si>
  <si>
    <t xml:space="preserve">Общий объем потребления </t>
  </si>
  <si>
    <t>нат. 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</si>
  <si>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</si>
  <si>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</si>
  <si>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</si>
  <si>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</si>
  <si>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</si>
  <si>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</si>
  <si>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Суммы пени и штрафов, уплаченные поставщику (поставщикам) коммунального ресурса</t>
  </si>
  <si>
    <t>Информация о наличии претензий по качеству предоставленных коммунальных услуг</t>
  </si>
  <si>
    <t>Направлено претензий потребителям-должникам</t>
  </si>
  <si>
    <t>Направлено исковых заявлений</t>
  </si>
  <si>
    <t xml:space="preserve">ед. </t>
  </si>
  <si>
    <t>Получено денежных средств по результатам претензионно-исковой работы</t>
  </si>
  <si>
    <t>На счете регионального оператора</t>
  </si>
  <si>
    <t>Ленточный</t>
  </si>
  <si>
    <t>Железобетонные</t>
  </si>
  <si>
    <t>Соответствует материалу стен</t>
  </si>
  <si>
    <t>Холодное водоснабжение</t>
  </si>
  <si>
    <t>Горячее водоснабжение</t>
  </si>
  <si>
    <t>Водоотведение</t>
  </si>
  <si>
    <t>Электроснабжение</t>
  </si>
  <si>
    <t>Отопление</t>
  </si>
  <si>
    <t>Газоснабжение</t>
  </si>
  <si>
    <t>Отсутствует, установка не требуется</t>
  </si>
  <si>
    <t>Установлен</t>
  </si>
  <si>
    <t>Без интерфейса передачи данных</t>
  </si>
  <si>
    <t>Гкал</t>
  </si>
  <si>
    <t>Гкал/кв. м</t>
  </si>
  <si>
    <t>кВт/ч</t>
  </si>
  <si>
    <t>Квартирное (квартирный котел)</t>
  </si>
  <si>
    <t>Приточно-вытяжная вентиляция</t>
  </si>
  <si>
    <t>Предоставляется через договор управления</t>
  </si>
  <si>
    <t>Предоставляется через прямые договоры с собственниками</t>
  </si>
  <si>
    <t xml:space="preserve">-         наибольшее                   </t>
  </si>
  <si>
    <t>-         наименьшее</t>
  </si>
  <si>
    <r>
      <t xml:space="preserve">1.       </t>
    </r>
    <r>
      <rPr>
        <b/>
        <sz val="10"/>
        <color indexed="8"/>
        <rFont val="Times New Roman"/>
        <family val="1"/>
        <charset val="204"/>
      </rPr>
      <t> </t>
    </r>
  </si>
  <si>
    <r>
      <t xml:space="preserve">2.       </t>
    </r>
    <r>
      <rPr>
        <b/>
        <sz val="10"/>
        <color indexed="8"/>
        <rFont val="Times New Roman"/>
        <family val="1"/>
        <charset val="204"/>
      </rPr>
      <t> </t>
    </r>
  </si>
  <si>
    <r>
      <t xml:space="preserve">3.       </t>
    </r>
    <r>
      <rPr>
        <b/>
        <sz val="10"/>
        <color indexed="8"/>
        <rFont val="Times New Roman"/>
        <family val="1"/>
        <charset val="204"/>
      </rPr>
      <t> </t>
    </r>
  </si>
  <si>
    <r>
      <t xml:space="preserve">Сведения о способе </t>
    </r>
    <r>
      <rPr>
        <b/>
        <sz val="10"/>
        <color indexed="8"/>
        <rFont val="Times New Roman"/>
        <family val="1"/>
        <charset val="204"/>
      </rPr>
      <t>формирования фонда капитального ремонта</t>
    </r>
  </si>
  <si>
    <r>
      <t xml:space="preserve">4.       </t>
    </r>
    <r>
      <rPr>
        <b/>
        <sz val="10"/>
        <color indexed="8"/>
        <rFont val="Times New Roman"/>
        <family val="1"/>
        <charset val="204"/>
      </rPr>
      <t> </t>
    </r>
  </si>
  <si>
    <r>
      <t xml:space="preserve">5.       </t>
    </r>
    <r>
      <rPr>
        <b/>
        <sz val="10"/>
        <color indexed="8"/>
        <rFont val="Times New Roman"/>
        <family val="1"/>
        <charset val="204"/>
      </rPr>
      <t> </t>
    </r>
  </si>
  <si>
    <r>
      <t xml:space="preserve">6.       </t>
    </r>
    <r>
      <rPr>
        <b/>
        <sz val="10"/>
        <color indexed="8"/>
        <rFont val="Times New Roman"/>
        <family val="1"/>
        <charset val="204"/>
      </rPr>
      <t> </t>
    </r>
  </si>
  <si>
    <r>
      <t xml:space="preserve">7.       </t>
    </r>
    <r>
      <rPr>
        <b/>
        <sz val="10"/>
        <color indexed="8"/>
        <rFont val="Times New Roman"/>
        <family val="1"/>
        <charset val="204"/>
      </rPr>
      <t> </t>
    </r>
  </si>
  <si>
    <r>
      <t xml:space="preserve">8.       </t>
    </r>
    <r>
      <rPr>
        <b/>
        <sz val="10"/>
        <color indexed="8"/>
        <rFont val="Times New Roman"/>
        <family val="1"/>
        <charset val="204"/>
      </rPr>
      <t> </t>
    </r>
  </si>
  <si>
    <r>
      <t xml:space="preserve">9.       </t>
    </r>
    <r>
      <rPr>
        <b/>
        <sz val="10"/>
        <color indexed="8"/>
        <rFont val="Times New Roman"/>
        <family val="1"/>
        <charset val="204"/>
      </rPr>
      <t> </t>
    </r>
  </si>
  <si>
    <r>
      <t xml:space="preserve">10.    </t>
    </r>
    <r>
      <rPr>
        <b/>
        <sz val="10"/>
        <color indexed="8"/>
        <rFont val="Times New Roman"/>
        <family val="1"/>
        <charset val="204"/>
      </rPr>
      <t> </t>
    </r>
  </si>
  <si>
    <r>
      <t xml:space="preserve">11.    </t>
    </r>
    <r>
      <rPr>
        <b/>
        <sz val="10"/>
        <color indexed="8"/>
        <rFont val="Times New Roman"/>
        <family val="1"/>
        <charset val="204"/>
      </rPr>
      <t> </t>
    </r>
  </si>
  <si>
    <r>
      <t xml:space="preserve">12.    </t>
    </r>
    <r>
      <rPr>
        <b/>
        <sz val="10"/>
        <color indexed="8"/>
        <rFont val="Times New Roman"/>
        <family val="1"/>
        <charset val="204"/>
      </rPr>
      <t> </t>
    </r>
  </si>
  <si>
    <r>
      <t xml:space="preserve">13.    </t>
    </r>
    <r>
      <rPr>
        <b/>
        <sz val="10"/>
        <color indexed="8"/>
        <rFont val="Times New Roman"/>
        <family val="1"/>
        <charset val="204"/>
      </rPr>
      <t> </t>
    </r>
  </si>
  <si>
    <r>
      <t xml:space="preserve">14.    </t>
    </r>
    <r>
      <rPr>
        <b/>
        <sz val="10"/>
        <color indexed="8"/>
        <rFont val="Times New Roman"/>
        <family val="1"/>
        <charset val="204"/>
      </rPr>
      <t> </t>
    </r>
  </si>
  <si>
    <r>
      <t xml:space="preserve">15.    </t>
    </r>
    <r>
      <rPr>
        <b/>
        <sz val="10"/>
        <color indexed="8"/>
        <rFont val="Times New Roman"/>
        <family val="1"/>
        <charset val="204"/>
      </rPr>
      <t> </t>
    </r>
  </si>
  <si>
    <r>
      <t xml:space="preserve">-         </t>
    </r>
    <r>
      <rPr>
        <sz val="10"/>
        <color indexed="8"/>
        <rFont val="Times New Roman"/>
        <family val="1"/>
        <charset val="204"/>
      </rPr>
      <t xml:space="preserve">жилых                   </t>
    </r>
  </si>
  <si>
    <r>
      <t xml:space="preserve">16.    </t>
    </r>
    <r>
      <rPr>
        <b/>
        <sz val="10"/>
        <color indexed="8"/>
        <rFont val="Times New Roman"/>
        <family val="1"/>
        <charset val="204"/>
      </rPr>
      <t> </t>
    </r>
  </si>
  <si>
    <r>
      <t xml:space="preserve">-         </t>
    </r>
    <r>
      <rPr>
        <sz val="10"/>
        <color indexed="8"/>
        <rFont val="Times New Roman"/>
        <family val="1"/>
        <charset val="204"/>
      </rPr>
      <t>нежилых</t>
    </r>
  </si>
  <si>
    <r>
      <t xml:space="preserve">17.    </t>
    </r>
    <r>
      <rPr>
        <b/>
        <sz val="10"/>
        <color indexed="8"/>
        <rFont val="Times New Roman"/>
        <family val="1"/>
        <charset val="204"/>
      </rPr>
      <t> </t>
    </r>
  </si>
  <si>
    <r>
      <t xml:space="preserve">18.    </t>
    </r>
    <r>
      <rPr>
        <b/>
        <sz val="10"/>
        <color indexed="8"/>
        <rFont val="Times New Roman"/>
        <family val="1"/>
        <charset val="204"/>
      </rPr>
      <t> </t>
    </r>
  </si>
  <si>
    <r>
      <t xml:space="preserve">19.    </t>
    </r>
    <r>
      <rPr>
        <b/>
        <sz val="10"/>
        <color indexed="8"/>
        <rFont val="Times New Roman"/>
        <family val="1"/>
        <charset val="204"/>
      </rPr>
      <t> </t>
    </r>
  </si>
  <si>
    <r>
      <t xml:space="preserve">20.    </t>
    </r>
    <r>
      <rPr>
        <b/>
        <sz val="10"/>
        <color indexed="8"/>
        <rFont val="Times New Roman"/>
        <family val="1"/>
        <charset val="204"/>
      </rPr>
      <t> </t>
    </r>
  </si>
  <si>
    <r>
      <t xml:space="preserve">21.    </t>
    </r>
    <r>
      <rPr>
        <b/>
        <sz val="10"/>
        <color indexed="8"/>
        <rFont val="Times New Roman"/>
        <family val="1"/>
        <charset val="204"/>
      </rPr>
      <t> </t>
    </r>
  </si>
  <si>
    <r>
      <t xml:space="preserve">22.    </t>
    </r>
    <r>
      <rPr>
        <b/>
        <sz val="10"/>
        <color indexed="8"/>
        <rFont val="Times New Roman"/>
        <family val="1"/>
        <charset val="204"/>
      </rPr>
      <t> </t>
    </r>
  </si>
  <si>
    <r>
      <t xml:space="preserve">23.    </t>
    </r>
    <r>
      <rPr>
        <b/>
        <sz val="10"/>
        <color indexed="8"/>
        <rFont val="Times New Roman"/>
        <family val="1"/>
        <charset val="204"/>
      </rPr>
      <t> </t>
    </r>
  </si>
  <si>
    <r>
      <t xml:space="preserve">24.    </t>
    </r>
    <r>
      <rPr>
        <b/>
        <sz val="10"/>
        <color indexed="8"/>
        <rFont val="Times New Roman"/>
        <family val="1"/>
        <charset val="204"/>
      </rPr>
      <t> </t>
    </r>
  </si>
  <si>
    <r>
      <t xml:space="preserve">25.    </t>
    </r>
    <r>
      <rPr>
        <b/>
        <sz val="10"/>
        <color indexed="8"/>
        <rFont val="Times New Roman"/>
        <family val="1"/>
        <charset val="204"/>
      </rPr>
      <t> </t>
    </r>
  </si>
  <si>
    <r>
      <t xml:space="preserve">26.    </t>
    </r>
    <r>
      <rPr>
        <b/>
        <sz val="10"/>
        <color indexed="8"/>
        <rFont val="Times New Roman"/>
        <family val="1"/>
        <charset val="204"/>
      </rPr>
      <t> </t>
    </r>
  </si>
  <si>
    <r>
      <t xml:space="preserve">27.    </t>
    </r>
    <r>
      <rPr>
        <b/>
        <sz val="10"/>
        <color indexed="8"/>
        <rFont val="Times New Roman"/>
        <family val="1"/>
        <charset val="204"/>
      </rPr>
      <t> </t>
    </r>
  </si>
  <si>
    <r>
      <t xml:space="preserve">28.    </t>
    </r>
    <r>
      <rPr>
        <b/>
        <sz val="10"/>
        <color indexed="8"/>
        <rFont val="Times New Roman"/>
        <family val="1"/>
        <charset val="204"/>
      </rPr>
      <t> </t>
    </r>
  </si>
  <si>
    <r>
      <t xml:space="preserve">29.    </t>
    </r>
    <r>
      <rPr>
        <b/>
        <sz val="10"/>
        <color indexed="8"/>
        <rFont val="Times New Roman"/>
        <family val="1"/>
        <charset val="204"/>
      </rPr>
      <t> </t>
    </r>
  </si>
  <si>
    <r>
      <t xml:space="preserve">30.    </t>
    </r>
    <r>
      <rPr>
        <b/>
        <sz val="10"/>
        <color indexed="8"/>
        <rFont val="Times New Roman"/>
        <family val="1"/>
        <charset val="204"/>
      </rPr>
      <t> </t>
    </r>
  </si>
  <si>
    <r>
      <t xml:space="preserve">31.    </t>
    </r>
    <r>
      <rPr>
        <b/>
        <sz val="10"/>
        <color indexed="8"/>
        <rFont val="Times New Roman"/>
        <family val="1"/>
        <charset val="204"/>
      </rPr>
      <t> </t>
    </r>
  </si>
  <si>
    <r>
      <t>Форма 2.2. Сведения об основных конструктивных элементах многоквартирного дома</t>
    </r>
    <r>
      <rPr>
        <sz val="10"/>
        <color indexed="8"/>
        <rFont val="Times New Roman"/>
        <family val="1"/>
        <charset val="204"/>
      </rPr>
      <t xml:space="preserve">, </t>
    </r>
    <r>
      <rPr>
        <b/>
        <sz val="10"/>
        <color indexed="8"/>
        <rFont val="Times New Roman"/>
        <family val="1"/>
        <charset val="204"/>
      </rPr>
      <t>оборудовании и системах инженерно-технического обеспечения, входящих в состав общего имущества в многоквартирном доме</t>
    </r>
  </si>
  <si>
    <r>
      <t xml:space="preserve">Протокол </t>
    </r>
    <r>
      <rPr>
        <sz val="10"/>
        <color indexed="8"/>
        <rFont val="Times New Roman"/>
        <family val="1"/>
        <charset val="204"/>
      </rPr>
      <t>общего собрания собственников помещений, содержащий результат (решение) собрания</t>
    </r>
  </si>
  <si>
    <t>Начислено за работы (услуги) по содержанию и текущему ремонту, в том числе:</t>
  </si>
  <si>
    <t>-         за содержание дома</t>
  </si>
  <si>
    <t>-         за текущий  ремонт</t>
  </si>
  <si>
    <t xml:space="preserve">-         за услуги управления </t>
  </si>
  <si>
    <t xml:space="preserve">-         денежных средств от потребителей </t>
  </si>
  <si>
    <t>-         целевых взносов от  потребителей</t>
  </si>
  <si>
    <t>-         субсидий</t>
  </si>
  <si>
    <t>-          задолженность потребителей</t>
  </si>
  <si>
    <r>
      <t xml:space="preserve">Информация о ведении </t>
    </r>
    <r>
      <rPr>
        <sz val="10"/>
        <color indexed="8"/>
        <rFont val="Times New Roman"/>
        <family val="1"/>
        <charset val="204"/>
      </rPr>
      <t xml:space="preserve"> </t>
    </r>
    <r>
      <rPr>
        <b/>
        <sz val="10"/>
        <color indexed="8"/>
        <rFont val="Times New Roman"/>
        <family val="1"/>
        <charset val="204"/>
      </rPr>
      <t>претензионно-исковой работы в отношении потребителей-должников</t>
    </r>
  </si>
  <si>
    <t>Нет</t>
  </si>
  <si>
    <r>
      <t>Адрес многоквартирного дома</t>
    </r>
    <r>
      <rPr>
        <sz val="10"/>
        <color indexed="8"/>
        <rFont val="Times New Roman"/>
        <family val="1"/>
        <charset val="204"/>
      </rPr>
      <t xml:space="preserve"> </t>
    </r>
  </si>
  <si>
    <t>Форма 2.7. Сведения о проведенных общих собраниях собственников помещений в многоквартирном доме (заполняется по каждому собранию собственников помещений)</t>
  </si>
  <si>
    <t>Протокол общего собрания собственников</t>
  </si>
  <si>
    <t>общая площадь жилых помещений</t>
  </si>
  <si>
    <t>общая площадь нежилых помещений</t>
  </si>
  <si>
    <t xml:space="preserve"> общая площадь помещений, входящих в состав общего имущества </t>
  </si>
  <si>
    <t xml:space="preserve">Год постройки </t>
  </si>
  <si>
    <t>Год ввода дома в эксплуатацию</t>
  </si>
  <si>
    <t>Тариф, установленный для потребителей (с газовыми плитами) (Одноставочный тариф)</t>
  </si>
  <si>
    <t>Тариф, установленный для потребителей (с газовыми плитами) (Дневная зона (пиковая и полупиковая))</t>
  </si>
  <si>
    <t>Тариф, установленный для потребителей (с газовыми плитами) (Ночная зона)</t>
  </si>
  <si>
    <t>Тариф, установленный для потребителей (с электроплитами) (Одноставочный тариф)</t>
  </si>
  <si>
    <t>Тариф, установленный для потребителей (с электроплитами) (Дневная зона (пиковая и полупиковая))</t>
  </si>
  <si>
    <t>Тариф, установленный для потребителей (с электроплитами) (Ночная зона)</t>
  </si>
  <si>
    <r>
      <t xml:space="preserve">11.    </t>
    </r>
    <r>
      <rPr>
        <b/>
        <sz val="10"/>
        <rFont val="Times New Roman"/>
        <family val="1"/>
        <charset val="204"/>
      </rPr>
      <t> </t>
    </r>
  </si>
  <si>
    <r>
      <t xml:space="preserve">12.    </t>
    </r>
    <r>
      <rPr>
        <b/>
        <sz val="10"/>
        <rFont val="Times New Roman"/>
        <family val="1"/>
        <charset val="204"/>
      </rPr>
      <t> </t>
    </r>
  </si>
  <si>
    <t>Тариф, установленный для потребителей с ИПУ</t>
  </si>
  <si>
    <t>Тариф, установленный для потребителей без ИПУ</t>
  </si>
  <si>
    <t>ИНН</t>
  </si>
  <si>
    <t xml:space="preserve">Норматив потребления коммунальной услуги в жилых помещениях </t>
  </si>
  <si>
    <t>Дата</t>
  </si>
  <si>
    <t>Номер</t>
  </si>
  <si>
    <t>куб.м.</t>
  </si>
  <si>
    <t>Лестничные клетки</t>
  </si>
  <si>
    <t>ПДФ</t>
  </si>
  <si>
    <t>Ставропольский край</t>
  </si>
  <si>
    <t>г. Ставрополь</t>
  </si>
  <si>
    <t>центральное</t>
  </si>
  <si>
    <t>отсутствует</t>
  </si>
  <si>
    <t>наружные водостоки</t>
  </si>
  <si>
    <t>Работы, выполняемые в целях надлежащего содержания систем вентиляции и дымоудаления многоквартирных домов</t>
  </si>
  <si>
    <t>шт</t>
  </si>
  <si>
    <t>м/п</t>
  </si>
  <si>
    <t xml:space="preserve"> Проведение дератизации и дезинсекции помещений</t>
  </si>
  <si>
    <t xml:space="preserve">Работы по содержанию придомовой территории </t>
  </si>
  <si>
    <t>Управление многоквартирным домом</t>
  </si>
  <si>
    <t>постоянно</t>
  </si>
  <si>
    <t xml:space="preserve">Аварийная служба систем водоснабжения и канализации </t>
  </si>
  <si>
    <t>непрерывно в течение года</t>
  </si>
  <si>
    <t>Аварийная служба систем отопления</t>
  </si>
  <si>
    <t xml:space="preserve">Аварийная служба систем электроснабжения </t>
  </si>
  <si>
    <t xml:space="preserve">Услуги по начислению и сбору платежей </t>
  </si>
  <si>
    <t>Документ, подтверждающий выбранный способ управления (протокол общего собрания собственников (членов кооператива)</t>
  </si>
  <si>
    <t>сведений нет</t>
  </si>
  <si>
    <t>Наименование показателя</t>
  </si>
  <si>
    <t>НОСК  «Фонд капитального ремонта общего имущества МКД» Ставропольского края</t>
  </si>
  <si>
    <t>123у</t>
  </si>
  <si>
    <t>переулок. Чкалова</t>
  </si>
  <si>
    <t xml:space="preserve">кирпичный </t>
  </si>
  <si>
    <t xml:space="preserve">многоквартирный </t>
  </si>
  <si>
    <t>нет</t>
  </si>
  <si>
    <t xml:space="preserve"> кирпичные</t>
  </si>
  <si>
    <t>плоская</t>
  </si>
  <si>
    <t>мягкая</t>
  </si>
  <si>
    <t>внутренний</t>
  </si>
  <si>
    <t>пассажирский</t>
  </si>
  <si>
    <t>17 (9 этажей)</t>
  </si>
  <si>
    <t>Министерство ЖКХ Ставропольского края</t>
  </si>
  <si>
    <t>гкал</t>
  </si>
  <si>
    <t>Форма 2.1. Общие сведения о многоквартирном доме поул. Чкалова 17 (1оч)</t>
  </si>
  <si>
    <t>Форма 2.5.Сведения о передаче во владение и пользование общего имущества третьим лицам (заполняется в случае сдачи в аренду, передачи в безвозмездное пользование и т.п.) по ул. Чкалова 17 оч 1</t>
  </si>
  <si>
    <t>Размещение телекоммуникационного оборудования</t>
  </si>
  <si>
    <t>ООО "Русмедиа"</t>
  </si>
  <si>
    <t>24.12.2010 г.</t>
  </si>
  <si>
    <t>РМ-ЛС-ЖЭУ 12/1</t>
  </si>
  <si>
    <t>10.01.2010</t>
  </si>
  <si>
    <t>Авансовые платежи потребителей  (на начало периода)</t>
  </si>
  <si>
    <t>Выполненные работы (оказанные услуги) по содержанию общего имущества и текущему ремонту в отчетном периоде</t>
  </si>
  <si>
    <t>Годовая фактическая стоимость работ (услуг)</t>
  </si>
  <si>
    <t>Работы выполняемые в целях надлежащего содержания систем внутридомового газового оборудования в МКД</t>
  </si>
  <si>
    <t xml:space="preserve">Работы по содержанию мусоропровода и лифта </t>
  </si>
  <si>
    <t>Аварийная служба систем отопления ИТП</t>
  </si>
  <si>
    <t>Техническое обслуживание лифтов</t>
  </si>
  <si>
    <t>Техническое освидетельствование лифтов</t>
  </si>
  <si>
    <t>Детальный перечень выполненных работв рамках выбранной работы (услуги)</t>
  </si>
  <si>
    <t>Переодичность  выполнения работ</t>
  </si>
  <si>
    <t>кв.м.</t>
  </si>
  <si>
    <t xml:space="preserve">Ремонт </t>
  </si>
  <si>
    <t>Авансовые платежи потребителей (на начало периода)</t>
  </si>
  <si>
    <t>Авансовые платежи потребителей (на конец периода)</t>
  </si>
  <si>
    <t>Работы, выполняемые в целях надлежащего содержания электрооборудования в многоквартирном доме</t>
  </si>
  <si>
    <t>Проведение осмотров, необходимых для надлежащего содержания конструктивных элементов МКД</t>
  </si>
  <si>
    <t>Годовая плановая стоимость работ (услуг)</t>
  </si>
  <si>
    <t>Техобслуживание лифтов</t>
  </si>
  <si>
    <t>Текущий ремонт</t>
  </si>
  <si>
    <t>Форма 2.3. Сведения о выполняемых работах (оказываемых услугах) по содержанию и ремонту общего имущества в МКД по адресу ул. Чкалова17/1, иных услугах, связанных с достижением целей управления многоквартирным домом</t>
  </si>
  <si>
    <t>Работы по содержанию мусоропровода и лифта</t>
  </si>
  <si>
    <t>МУП «Водоканал»</t>
  </si>
  <si>
    <t xml:space="preserve">региональная тарифная комиссия Ставропольского края </t>
  </si>
  <si>
    <t>11.03.16</t>
  </si>
  <si>
    <t>АО «Теплосеть»</t>
  </si>
  <si>
    <t>АО «Ставропольэнергосбыт»</t>
  </si>
  <si>
    <t>ООО «Газпром межрегоингаз Ставрополь»</t>
  </si>
  <si>
    <t>Работы, выполняемые в целях надлежащего содержания электрооборудования в МКД</t>
  </si>
  <si>
    <t>Общие работы, выполняемые для надлежащего содержания систем водоснабжения (холодного и горячего), отопления и водоотведения в МКД</t>
  </si>
  <si>
    <t>итого</t>
  </si>
  <si>
    <t>ремонт</t>
  </si>
  <si>
    <t>содержание</t>
  </si>
  <si>
    <t>текущий ремонт</t>
  </si>
  <si>
    <t>провайдеры</t>
  </si>
  <si>
    <t>1.</t>
  </si>
  <si>
    <t>Фасады (заполняется по каждому типу фасада)Фасады (заполняется по каждому типу фасада)Фасады (заполняется по каждому типу фасада)Фасады (заполняется по каждому типу фасада)Фасады (заполняется по каждому типу фасада)Фасады (заполняется по каждому типу фасада)</t>
  </si>
  <si>
    <t>Лифты (заполняется для каждого лифта)Лифты (заполняется для каждого лифта)Лифты (заполняется для каждого лифта)Лифты (заполняется для каждого лифта)Лифты (заполняется для каждого лифта)</t>
  </si>
  <si>
    <t>Отсутствует,установка не требуется</t>
  </si>
  <si>
    <t>Дополнительное оборудование (заполняется для каждого вида оборудования)</t>
  </si>
  <si>
    <t>Общие работы, выполняемые для надлежащего содержания систем водоснабжения (холодного и горячего), отопления и водоотведения в мкд</t>
  </si>
  <si>
    <t>Работы, выполняемые в целях надлежащего содержания систем вентиляции и дымоудаления мкд</t>
  </si>
  <si>
    <t>Работы, выполняемые в целях надлежащего содержания электрооборудования в мкд</t>
  </si>
  <si>
    <t>Форма 2.8. Отчет об исполнении ООО Управляющей компании  "Авантаж" договора управления смет доходов и расходов по ул. Чкалова 17/1</t>
  </si>
  <si>
    <t>10,3 м3*чел. В месяц</t>
  </si>
  <si>
    <t>Текущий ремонт (резервный фонд)</t>
  </si>
  <si>
    <t xml:space="preserve">           за текущий  ремонт (резервный фонд)</t>
  </si>
  <si>
    <t>по графику</t>
  </si>
  <si>
    <t>1 раз в год</t>
  </si>
  <si>
    <t>Электроэнергия ОДН</t>
  </si>
  <si>
    <t>1091/12501/19</t>
  </si>
  <si>
    <t>29.05.17</t>
  </si>
  <si>
    <t>27.12.2007</t>
  </si>
  <si>
    <t>31,1-144,4</t>
  </si>
  <si>
    <t>содержание жилые помещения</t>
  </si>
  <si>
    <t>задолженность встроенные помещения</t>
  </si>
  <si>
    <t xml:space="preserve">Смена ламп </t>
  </si>
  <si>
    <t>Замена трубы в подвале</t>
  </si>
  <si>
    <t>Смена ламп</t>
  </si>
  <si>
    <t>прямой договор</t>
  </si>
  <si>
    <t>3,2 м3</t>
  </si>
  <si>
    <t>за текущий  ремонт (резервный фонд)</t>
  </si>
  <si>
    <t>Переходящие остатки денежных средств (на начало периода) 01.01.2022 г.:</t>
  </si>
  <si>
    <t>Замена кранов</t>
  </si>
  <si>
    <t>Ремонт кровли</t>
  </si>
  <si>
    <t>Замена труб в подвале</t>
  </si>
  <si>
    <t>встроенные помещения</t>
  </si>
  <si>
    <t xml:space="preserve"> встроенные помещения</t>
  </si>
  <si>
    <r>
      <t xml:space="preserve">1.       </t>
    </r>
    <r>
      <rPr>
        <b/>
        <sz val="10"/>
        <rFont val="Times New Roman"/>
        <family val="1"/>
        <charset val="204"/>
      </rPr>
      <t> 1.        </t>
    </r>
  </si>
  <si>
    <r>
      <t xml:space="preserve">2.       </t>
    </r>
    <r>
      <rPr>
        <b/>
        <sz val="10"/>
        <rFont val="Times New Roman"/>
        <family val="1"/>
        <charset val="204"/>
      </rPr>
      <t> 2.        </t>
    </r>
  </si>
  <si>
    <r>
      <t xml:space="preserve">3.       </t>
    </r>
    <r>
      <rPr>
        <b/>
        <sz val="10"/>
        <rFont val="Times New Roman"/>
        <family val="1"/>
        <charset val="204"/>
      </rPr>
      <t> 3.        </t>
    </r>
  </si>
  <si>
    <r>
      <t xml:space="preserve">4.       </t>
    </r>
    <r>
      <rPr>
        <b/>
        <sz val="10"/>
        <rFont val="Times New Roman"/>
        <family val="1"/>
        <charset val="204"/>
      </rPr>
      <t> 4.        </t>
    </r>
  </si>
  <si>
    <r>
      <t xml:space="preserve">5.       </t>
    </r>
    <r>
      <rPr>
        <b/>
        <sz val="10"/>
        <rFont val="Times New Roman"/>
        <family val="1"/>
        <charset val="204"/>
      </rPr>
      <t> 5.        </t>
    </r>
  </si>
  <si>
    <r>
      <t xml:space="preserve">6.       </t>
    </r>
    <r>
      <rPr>
        <b/>
        <sz val="10"/>
        <rFont val="Times New Roman"/>
        <family val="1"/>
        <charset val="204"/>
      </rPr>
      <t> 6.        </t>
    </r>
  </si>
  <si>
    <r>
      <t xml:space="preserve">7.       </t>
    </r>
    <r>
      <rPr>
        <b/>
        <sz val="10"/>
        <rFont val="Times New Roman"/>
        <family val="1"/>
        <charset val="204"/>
      </rPr>
      <t> 7.        </t>
    </r>
  </si>
  <si>
    <r>
      <t xml:space="preserve">8.       </t>
    </r>
    <r>
      <rPr>
        <b/>
        <sz val="10"/>
        <rFont val="Times New Roman"/>
        <family val="1"/>
        <charset val="204"/>
      </rPr>
      <t> 8.        </t>
    </r>
  </si>
  <si>
    <r>
      <t xml:space="preserve">9.       </t>
    </r>
    <r>
      <rPr>
        <b/>
        <sz val="10"/>
        <rFont val="Times New Roman"/>
        <family val="1"/>
        <charset val="204"/>
      </rPr>
      <t> 9.        </t>
    </r>
  </si>
  <si>
    <r>
      <t xml:space="preserve">10.    </t>
    </r>
    <r>
      <rPr>
        <b/>
        <sz val="10"/>
        <rFont val="Times New Roman"/>
        <family val="1"/>
        <charset val="204"/>
      </rPr>
      <t> 10.     </t>
    </r>
  </si>
  <si>
    <r>
      <t xml:space="preserve">11.    </t>
    </r>
    <r>
      <rPr>
        <b/>
        <sz val="10"/>
        <rFont val="Times New Roman"/>
        <family val="1"/>
        <charset val="204"/>
      </rPr>
      <t> 11.     </t>
    </r>
  </si>
  <si>
    <r>
      <t xml:space="preserve">1.       </t>
    </r>
    <r>
      <rPr>
        <b/>
        <sz val="10"/>
        <color indexed="8"/>
        <rFont val="Times New Roman"/>
        <family val="1"/>
        <charset val="204"/>
      </rPr>
      <t> 1.        </t>
    </r>
  </si>
  <si>
    <r>
      <t xml:space="preserve">2.       </t>
    </r>
    <r>
      <rPr>
        <b/>
        <sz val="10"/>
        <color indexed="8"/>
        <rFont val="Times New Roman"/>
        <family val="1"/>
        <charset val="204"/>
      </rPr>
      <t> 2.        </t>
    </r>
  </si>
  <si>
    <r>
      <t xml:space="preserve">3.       </t>
    </r>
    <r>
      <rPr>
        <b/>
        <sz val="10"/>
        <color indexed="8"/>
        <rFont val="Times New Roman"/>
        <family val="1"/>
        <charset val="204"/>
      </rPr>
      <t> 3.        </t>
    </r>
  </si>
  <si>
    <r>
      <t xml:space="preserve">4.       </t>
    </r>
    <r>
      <rPr>
        <b/>
        <sz val="10"/>
        <color indexed="8"/>
        <rFont val="Times New Roman"/>
        <family val="1"/>
        <charset val="204"/>
      </rPr>
      <t> 4.        </t>
    </r>
  </si>
  <si>
    <r>
      <t xml:space="preserve">5.       </t>
    </r>
    <r>
      <rPr>
        <b/>
        <sz val="10"/>
        <color indexed="8"/>
        <rFont val="Times New Roman"/>
        <family val="1"/>
        <charset val="204"/>
      </rPr>
      <t> 5.        </t>
    </r>
  </si>
  <si>
    <r>
      <t xml:space="preserve">6.       </t>
    </r>
    <r>
      <rPr>
        <b/>
        <sz val="10"/>
        <color indexed="8"/>
        <rFont val="Times New Roman"/>
        <family val="1"/>
        <charset val="204"/>
      </rPr>
      <t> 6.        </t>
    </r>
  </si>
  <si>
    <r>
      <t xml:space="preserve">7.       </t>
    </r>
    <r>
      <rPr>
        <b/>
        <sz val="10"/>
        <color indexed="8"/>
        <rFont val="Times New Roman"/>
        <family val="1"/>
        <charset val="204"/>
      </rPr>
      <t> 7.        </t>
    </r>
  </si>
  <si>
    <r>
      <t xml:space="preserve">8.       </t>
    </r>
    <r>
      <rPr>
        <b/>
        <sz val="10"/>
        <color indexed="8"/>
        <rFont val="Times New Roman"/>
        <family val="1"/>
        <charset val="204"/>
      </rPr>
      <t> 8.        </t>
    </r>
  </si>
  <si>
    <t>81/1</t>
  </si>
  <si>
    <t>0</t>
  </si>
  <si>
    <t>01/04/2023</t>
  </si>
  <si>
    <t>01/01/2022</t>
  </si>
  <si>
    <t>31/12/2022</t>
  </si>
  <si>
    <t xml:space="preserve">                                        Отчёт ООО Управляющей компании "Авантаж"</t>
  </si>
  <si>
    <t xml:space="preserve">                              за период с 01.01.2022 г. по 31.12.2022 г.</t>
  </si>
  <si>
    <t>Характеристика многоквартирного дома</t>
  </si>
  <si>
    <t>Год постройки</t>
  </si>
  <si>
    <t>Общая площадь помещений</t>
  </si>
  <si>
    <t>Количество этажей</t>
  </si>
  <si>
    <t>Количество подъездов</t>
  </si>
  <si>
    <t>Количество квартир</t>
  </si>
  <si>
    <t>Численность зарегистрированных на 01.01.2023 г.</t>
  </si>
  <si>
    <t>жилых</t>
  </si>
  <si>
    <t>нежилых</t>
  </si>
  <si>
    <t>Начисление и оплата услуг</t>
  </si>
  <si>
    <t>Наименование услуг</t>
  </si>
  <si>
    <t>Задолженность за  услуги по состоянию на 01.01.2022</t>
  </si>
  <si>
    <t>Стоимость услуги содержания руб.коп.</t>
  </si>
  <si>
    <t>Сумма по договору в месяц</t>
  </si>
  <si>
    <t>Начислено за услуги за год</t>
  </si>
  <si>
    <t>Оплата за услуги за год</t>
  </si>
  <si>
    <t>Просроченная задолженность за услуги по состоянию на 01.01.2023</t>
  </si>
  <si>
    <t>Дополнительные услуги (доходы, провайдеры)</t>
  </si>
  <si>
    <t>Наименование организации</t>
  </si>
  <si>
    <t>Начисленно за год</t>
  </si>
  <si>
    <t>Поступило за год</t>
  </si>
  <si>
    <t>Примечание</t>
  </si>
  <si>
    <t>Остаток на 01.01.2022 г.</t>
  </si>
  <si>
    <t>Остаток на 01.01.2023 г.</t>
  </si>
  <si>
    <t xml:space="preserve"> Сумма:</t>
  </si>
  <si>
    <t xml:space="preserve">       израсходовано – </t>
  </si>
  <si>
    <t>руб</t>
  </si>
  <si>
    <t>экономия/ перерасход руб.</t>
  </si>
  <si>
    <t xml:space="preserve">Наименование работ </t>
  </si>
  <si>
    <t>Стоимость, всего в год</t>
  </si>
  <si>
    <t>ООО Управляющая компания  «Авантаж»</t>
  </si>
  <si>
    <t>Общие работы, выполняемые для надлежащего содержания систем водоснабжения (холодного и горячего), водоотведения в МКД</t>
  </si>
  <si>
    <t>ООО "Микст"</t>
  </si>
  <si>
    <t xml:space="preserve">Работы по санитарному содержанию придомовой территории </t>
  </si>
  <si>
    <t>МУП "ЖЭУ-7»</t>
  </si>
  <si>
    <t>АО "Горэлектросеть"</t>
  </si>
  <si>
    <t>АО «СГРЦ»</t>
  </si>
  <si>
    <t>ИП Моисеенко</t>
  </si>
  <si>
    <t>АО "Ставропольгоргаз"</t>
  </si>
  <si>
    <t>Работы по санитарному содержанию мусоропровода и лифта</t>
  </si>
  <si>
    <t>Техническое обслуживание лифтового оборудования</t>
  </si>
  <si>
    <t>ООО "СУ "Ставропольлифт"</t>
  </si>
  <si>
    <t>Оценка соответствия лифтов</t>
  </si>
  <si>
    <t>ООО фирма "Инженерный центр"</t>
  </si>
  <si>
    <t>ИТОГО:</t>
  </si>
  <si>
    <t>Резервный фонд</t>
  </si>
  <si>
    <t>Остаток на 01.01.2022 года, руб.</t>
  </si>
  <si>
    <t>Начислено, руб.</t>
  </si>
  <si>
    <t>Получено средств от собственников, руб.</t>
  </si>
  <si>
    <t>Израсходовано, руб.</t>
  </si>
  <si>
    <t>Остаток средств /перерасход, за 2022 год руб.</t>
  </si>
  <si>
    <t>Итого</t>
  </si>
  <si>
    <t>Вид работ</t>
  </si>
  <si>
    <t>февраль</t>
  </si>
  <si>
    <t>март</t>
  </si>
  <si>
    <t>май</t>
  </si>
  <si>
    <t>июнь</t>
  </si>
  <si>
    <t>июль</t>
  </si>
  <si>
    <t>апрель</t>
  </si>
  <si>
    <t>сентябрь</t>
  </si>
  <si>
    <t>ноябрь</t>
  </si>
  <si>
    <t>Всего</t>
  </si>
  <si>
    <t>Остаток на 01.01.2023 года, руб</t>
  </si>
  <si>
    <t xml:space="preserve"> переплата потребителями</t>
  </si>
  <si>
    <t>задолженность потребителей</t>
  </si>
  <si>
    <t>переплата потребителями</t>
  </si>
  <si>
    <t>Информация о предоставленных коммунальных услугах</t>
  </si>
  <si>
    <t>Холодное водоснабжение водоотведение</t>
  </si>
  <si>
    <t>Информация о ведении  претензионно-исковой работы в отношении потребителей-должников</t>
  </si>
  <si>
    <t>Генеральный директор</t>
  </si>
  <si>
    <t>Т.И. Ефимова</t>
  </si>
  <si>
    <t xml:space="preserve">провайдеры </t>
  </si>
  <si>
    <t xml:space="preserve"> Задолженность потребителей на 01.01.2022 г., всего:</t>
  </si>
  <si>
    <t>Задолженность потребителей на 01.01.2023 г, всего</t>
  </si>
  <si>
    <t>Переходящие остатки денежных средств (на конец периода) 01.01.2023 г.:</t>
  </si>
  <si>
    <t>16,47/17,08</t>
  </si>
  <si>
    <t>Техническое обслуживание и содержание МКД (жилые помещения)</t>
  </si>
  <si>
    <t>Техническое обслуживание и содержание МКД (нежилые помещения)</t>
  </si>
  <si>
    <t>Смена ламп и светильников</t>
  </si>
  <si>
    <t>Остекление</t>
  </si>
  <si>
    <t>Смена ламп и выключателей</t>
  </si>
  <si>
    <t xml:space="preserve">Замена обратного клапана </t>
  </si>
  <si>
    <t>Замена колес на мусорном контейнере</t>
  </si>
  <si>
    <t>Устранение течи</t>
  </si>
  <si>
    <t>Смена ламп, предохранителя</t>
  </si>
  <si>
    <t>Замена трубы в кафе "Атриум"</t>
  </si>
  <si>
    <t>Замена автоматов</t>
  </si>
  <si>
    <t>январь</t>
  </si>
  <si>
    <t xml:space="preserve">                         улица  Чкалова,  дом № 17/1</t>
  </si>
  <si>
    <t>85/3</t>
  </si>
  <si>
    <t>86/2</t>
  </si>
  <si>
    <t>01.12.22</t>
  </si>
  <si>
    <t>83/1</t>
  </si>
  <si>
    <t>80074</t>
  </si>
  <si>
    <t>415717</t>
  </si>
  <si>
    <t>01.01.2023</t>
  </si>
  <si>
    <t>9,63/9,63</t>
  </si>
  <si>
    <t>10.01.2022</t>
  </si>
  <si>
    <t>1/2022</t>
  </si>
  <si>
    <t>27.06.2022</t>
  </si>
  <si>
    <t>2/2022</t>
  </si>
  <si>
    <t>5.        </t>
  </si>
  <si>
    <t>ООО "Сфинкс"</t>
  </si>
  <si>
    <t>6.        </t>
  </si>
  <si>
    <t>7.        </t>
  </si>
  <si>
    <t>01.01.2022 г.</t>
  </si>
  <si>
    <t>б/н</t>
  </si>
  <si>
    <t>8.        </t>
  </si>
  <si>
    <t>9.        </t>
  </si>
  <si>
    <t>10.     </t>
  </si>
  <si>
    <t>56783.43</t>
  </si>
</sst>
</file>

<file path=xl/styles.xml><?xml version="1.0" encoding="utf-8"?>
<styleSheet xmlns="http://schemas.openxmlformats.org/spreadsheetml/2006/main">
  <numFmts count="3">
    <numFmt numFmtId="164" formatCode="dd\-mm\-yyyy"/>
    <numFmt numFmtId="165" formatCode="dd/mm/yy"/>
    <numFmt numFmtId="166" formatCode="0.000"/>
  </numFmts>
  <fonts count="22">
    <font>
      <sz val="11"/>
      <color theme="1"/>
      <name val="Calibri"/>
      <family val="2"/>
      <charset val="204"/>
      <scheme val="minor"/>
    </font>
    <font>
      <sz val="10"/>
      <color indexed="8"/>
      <name val="Times New Roman"/>
      <family val="1"/>
      <charset val="204"/>
    </font>
    <font>
      <b/>
      <sz val="10"/>
      <color indexed="8"/>
      <name val="Times New Roman"/>
      <family val="1"/>
      <charset val="204"/>
    </font>
    <font>
      <sz val="10"/>
      <name val="Times New Roman"/>
      <family val="1"/>
      <charset val="204"/>
    </font>
    <font>
      <sz val="10"/>
      <name val="Arial Cyr"/>
      <charset val="204"/>
    </font>
    <font>
      <sz val="10"/>
      <name val="Arial"/>
      <family val="2"/>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30"/>
      <name val="Times New Roman"/>
      <family val="1"/>
      <charset val="204"/>
    </font>
    <font>
      <b/>
      <sz val="10"/>
      <name val="Times New Roman"/>
      <family val="1"/>
      <charset val="204"/>
    </font>
    <font>
      <sz val="11"/>
      <color indexed="8"/>
      <name val="Calibri"/>
      <family val="2"/>
      <charset val="204"/>
    </font>
    <font>
      <sz val="10"/>
      <color indexed="56"/>
      <name val="Times New Roman"/>
      <family val="1"/>
      <charset val="204"/>
    </font>
    <font>
      <sz val="10"/>
      <color indexed="62"/>
      <name val="Times New Roman"/>
      <family val="1"/>
      <charset val="204"/>
    </font>
    <font>
      <u/>
      <sz val="11"/>
      <color theme="10"/>
      <name val="Calibri"/>
      <family val="2"/>
      <charset val="204"/>
      <scheme val="minor"/>
    </font>
    <font>
      <sz val="10"/>
      <color rgb="FF0070C0"/>
      <name val="Times New Roman"/>
      <family val="1"/>
      <charset val="204"/>
    </font>
    <font>
      <sz val="10"/>
      <color indexed="21"/>
      <name val="Times New Roman"/>
      <family val="1"/>
      <charset val="204"/>
    </font>
    <font>
      <b/>
      <sz val="11"/>
      <color indexed="8"/>
      <name val="Times New Roman"/>
      <family val="1"/>
      <charset val="204"/>
    </font>
    <font>
      <sz val="11"/>
      <color rgb="FF000000"/>
      <name val="Calibri"/>
      <family val="2"/>
      <charset val="1"/>
    </font>
    <font>
      <sz val="11"/>
      <color indexed="8"/>
      <name val="Times New Roman"/>
      <family val="1"/>
      <charset val="204"/>
    </font>
    <font>
      <sz val="10"/>
      <color rgb="FFFF0000"/>
      <name val="Times New Roman"/>
      <family val="1"/>
      <charset val="204"/>
    </font>
  </fonts>
  <fills count="3">
    <fill>
      <patternFill patternType="none"/>
    </fill>
    <fill>
      <patternFill patternType="gray125"/>
    </fill>
    <fill>
      <patternFill patternType="solid">
        <fgColor indexed="9"/>
        <bgColor indexed="26"/>
      </patternFill>
    </fill>
  </fills>
  <borders count="49">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medium">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medium">
        <color indexed="64"/>
      </left>
      <right/>
      <top style="thin">
        <color indexed="64"/>
      </top>
      <bottom style="thin">
        <color indexed="64"/>
      </bottom>
      <diagonal/>
    </border>
    <border>
      <left style="thin">
        <color indexed="8"/>
      </left>
      <right style="medium">
        <color indexed="8"/>
      </right>
      <top style="thin">
        <color indexed="8"/>
      </top>
      <bottom/>
      <diagonal/>
    </border>
  </borders>
  <cellStyleXfs count="9">
    <xf numFmtId="0" fontId="0" fillId="0" borderId="0"/>
    <xf numFmtId="0" fontId="12" fillId="0" borderId="0"/>
    <xf numFmtId="0" fontId="15" fillId="0" borderId="0" applyNumberFormat="0" applyFill="0" applyBorder="0" applyAlignment="0" applyProtection="0"/>
    <xf numFmtId="0" fontId="4" fillId="0" borderId="0"/>
    <xf numFmtId="0" fontId="5" fillId="0" borderId="0"/>
    <xf numFmtId="0" fontId="5" fillId="0" borderId="0"/>
    <xf numFmtId="0" fontId="12" fillId="0" borderId="0"/>
    <xf numFmtId="0" fontId="12" fillId="0" borderId="0"/>
    <xf numFmtId="0" fontId="19" fillId="0" borderId="0"/>
  </cellStyleXfs>
  <cellXfs count="325">
    <xf numFmtId="0" fontId="0" fillId="0" borderId="0" xfId="0"/>
    <xf numFmtId="0" fontId="7" fillId="0" borderId="2" xfId="0" applyFont="1" applyBorder="1" applyAlignment="1">
      <alignment vertical="center" wrapText="1"/>
    </xf>
    <xf numFmtId="0" fontId="6" fillId="0" borderId="2" xfId="0" applyFont="1" applyBorder="1" applyAlignment="1">
      <alignment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8" fillId="0" borderId="2" xfId="0" applyFont="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6" fillId="0" borderId="2" xfId="0" applyFont="1" applyBorder="1" applyAlignment="1">
      <alignment horizontal="left" vertical="center" wrapText="1" indent="5"/>
    </xf>
    <xf numFmtId="0" fontId="7" fillId="0" borderId="2" xfId="0" applyFont="1" applyBorder="1" applyAlignment="1">
      <alignment horizontal="left" vertical="center" wrapText="1" indent="5"/>
    </xf>
    <xf numFmtId="0" fontId="8" fillId="0" borderId="2" xfId="0" applyFont="1" applyBorder="1" applyAlignment="1">
      <alignment horizontal="center" vertical="center" wrapText="1"/>
    </xf>
    <xf numFmtId="0" fontId="7" fillId="0" borderId="0" xfId="0" applyFont="1"/>
    <xf numFmtId="0" fontId="6" fillId="0" borderId="1" xfId="0" applyFont="1" applyBorder="1" applyAlignment="1">
      <alignment horizontal="center" vertical="center" wrapText="1"/>
    </xf>
    <xf numFmtId="0" fontId="7" fillId="0" borderId="0" xfId="0" applyFont="1" applyAlignment="1">
      <alignment horizontal="center" vertical="center"/>
    </xf>
    <xf numFmtId="0" fontId="6" fillId="0" borderId="5" xfId="0" applyFont="1" applyBorder="1" applyAlignment="1">
      <alignment horizontal="left" vertical="center" wrapText="1"/>
    </xf>
    <xf numFmtId="0" fontId="6" fillId="0" borderId="5" xfId="0" applyFont="1" applyBorder="1" applyAlignment="1">
      <alignment vertical="center" wrapText="1"/>
    </xf>
    <xf numFmtId="0" fontId="15" fillId="0" borderId="2" xfId="2" applyBorder="1" applyAlignment="1">
      <alignment horizontal="center" vertical="center" wrapText="1"/>
    </xf>
    <xf numFmtId="49" fontId="6" fillId="0" borderId="2" xfId="0" applyNumberFormat="1" applyFont="1" applyBorder="1" applyAlignment="1">
      <alignment horizontal="left" vertical="center" wrapText="1"/>
    </xf>
    <xf numFmtId="49" fontId="6"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49" fontId="10" fillId="0" borderId="2" xfId="0" applyNumberFormat="1" applyFont="1" applyBorder="1" applyAlignment="1">
      <alignment horizontal="left" vertical="center" wrapText="1"/>
    </xf>
    <xf numFmtId="49" fontId="10" fillId="0" borderId="2" xfId="0" applyNumberFormat="1" applyFont="1" applyBorder="1" applyAlignment="1">
      <alignment horizontal="center" vertical="center" wrapText="1"/>
    </xf>
    <xf numFmtId="14" fontId="10" fillId="0" borderId="2" xfId="0" applyNumberFormat="1" applyFont="1" applyBorder="1" applyAlignment="1">
      <alignment horizontal="center" vertical="center" wrapText="1"/>
    </xf>
    <xf numFmtId="0" fontId="10" fillId="0" borderId="2" xfId="0" applyNumberFormat="1" applyFont="1" applyBorder="1" applyAlignment="1">
      <alignment horizontal="left" vertical="center" wrapText="1"/>
    </xf>
    <xf numFmtId="0" fontId="2" fillId="0" borderId="3" xfId="0" applyFont="1" applyBorder="1" applyAlignment="1">
      <alignment horizontal="center" vertical="center" wrapText="1"/>
    </xf>
    <xf numFmtId="0" fontId="1" fillId="0" borderId="1" xfId="0" applyFont="1" applyBorder="1" applyAlignment="1">
      <alignment horizontal="left" vertical="center" wrapText="1" indent="2"/>
    </xf>
    <xf numFmtId="0" fontId="2" fillId="0" borderId="2" xfId="0" applyFont="1" applyBorder="1" applyAlignment="1">
      <alignment vertical="center" wrapText="1"/>
    </xf>
    <xf numFmtId="0" fontId="1"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2" xfId="0" applyFont="1" applyBorder="1" applyAlignment="1">
      <alignment vertical="center" wrapText="1"/>
    </xf>
    <xf numFmtId="2" fontId="1" fillId="0" borderId="2"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xf numFmtId="0" fontId="1" fillId="0" borderId="5" xfId="0" applyFont="1" applyBorder="1" applyAlignment="1">
      <alignment vertical="center"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indent="5"/>
    </xf>
    <xf numFmtId="0" fontId="1" fillId="0" borderId="5" xfId="0" applyFont="1" applyBorder="1" applyAlignment="1">
      <alignment horizontal="left" vertical="center" wrapText="1"/>
    </xf>
    <xf numFmtId="0" fontId="7" fillId="0" borderId="5" xfId="0" applyFont="1" applyBorder="1" applyAlignment="1">
      <alignment vertical="center" wrapText="1"/>
    </xf>
    <xf numFmtId="0" fontId="2" fillId="0" borderId="1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17" xfId="0" applyFont="1" applyBorder="1" applyAlignment="1">
      <alignment horizontal="left" vertical="center" wrapText="1" indent="2"/>
    </xf>
    <xf numFmtId="49" fontId="1" fillId="0" borderId="19" xfId="0" applyNumberFormat="1" applyFont="1" applyBorder="1" applyAlignment="1">
      <alignment horizontal="center" vertical="center" wrapText="1"/>
    </xf>
    <xf numFmtId="0" fontId="1" fillId="0" borderId="17" xfId="0" applyFont="1" applyBorder="1" applyAlignment="1">
      <alignment horizontal="center" vertical="center" wrapText="1"/>
    </xf>
    <xf numFmtId="4" fontId="1" fillId="0" borderId="19" xfId="0" applyNumberFormat="1" applyFont="1" applyBorder="1" applyAlignment="1">
      <alignment horizontal="center" vertical="center" wrapText="1"/>
    </xf>
    <xf numFmtId="2" fontId="1" fillId="0" borderId="19" xfId="0" applyNumberFormat="1" applyFont="1" applyBorder="1" applyAlignment="1">
      <alignment horizontal="center" vertical="center" wrapText="1"/>
    </xf>
    <xf numFmtId="0" fontId="10" fillId="0" borderId="19" xfId="0" applyFont="1" applyBorder="1" applyAlignment="1">
      <alignment horizontal="center" vertical="center" wrapText="1"/>
    </xf>
    <xf numFmtId="4" fontId="10" fillId="0" borderId="19"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1" fillId="0" borderId="19" xfId="0" applyFont="1" applyBorder="1" applyAlignment="1">
      <alignment horizontal="center" vertical="center" wrapText="1"/>
    </xf>
    <xf numFmtId="0" fontId="14" fillId="0" borderId="19" xfId="0" applyFont="1" applyBorder="1" applyAlignment="1">
      <alignment horizontal="center" vertical="center" wrapText="1"/>
    </xf>
    <xf numFmtId="0" fontId="6" fillId="0" borderId="17" xfId="0" applyFont="1" applyBorder="1" applyAlignment="1">
      <alignment horizontal="left" vertical="center" wrapText="1" indent="2"/>
    </xf>
    <xf numFmtId="0" fontId="7" fillId="0" borderId="19" xfId="0" applyFont="1" applyBorder="1" applyAlignment="1">
      <alignment horizontal="center" vertical="center" wrapText="1"/>
    </xf>
    <xf numFmtId="0" fontId="1" fillId="0" borderId="21" xfId="0" applyFont="1" applyBorder="1" applyAlignment="1">
      <alignment vertical="center" wrapText="1"/>
    </xf>
    <xf numFmtId="0" fontId="1" fillId="0" borderId="21" xfId="0" applyFont="1" applyBorder="1" applyAlignment="1">
      <alignment horizontal="center" vertical="center" wrapText="1"/>
    </xf>
    <xf numFmtId="0" fontId="2" fillId="0" borderId="5" xfId="0" applyFont="1" applyBorder="1" applyAlignment="1">
      <alignment vertical="center" wrapText="1"/>
    </xf>
    <xf numFmtId="0" fontId="1" fillId="0" borderId="17" xfId="0" applyFont="1" applyBorder="1" applyAlignment="1">
      <alignment vertical="center" wrapText="1"/>
    </xf>
    <xf numFmtId="0" fontId="10" fillId="0" borderId="19" xfId="0" applyFont="1" applyFill="1" applyBorder="1" applyAlignment="1">
      <alignment horizontal="center" vertical="center" wrapText="1"/>
    </xf>
    <xf numFmtId="0" fontId="1" fillId="0" borderId="20" xfId="0" applyFont="1" applyBorder="1" applyAlignment="1">
      <alignment vertical="center" wrapText="1"/>
    </xf>
    <xf numFmtId="2" fontId="1" fillId="0" borderId="22" xfId="0" applyNumberFormat="1" applyFont="1" applyBorder="1" applyAlignment="1">
      <alignment horizontal="center" vertical="center" wrapText="1"/>
    </xf>
    <xf numFmtId="0" fontId="2" fillId="0" borderId="19" xfId="0" applyFont="1" applyBorder="1" applyAlignment="1">
      <alignment horizontal="center" vertical="center" wrapText="1"/>
    </xf>
    <xf numFmtId="4" fontId="1" fillId="0" borderId="22" xfId="0" applyNumberFormat="1"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Alignment="1">
      <alignment horizontal="center"/>
    </xf>
    <xf numFmtId="0" fontId="2" fillId="0" borderId="0" xfId="0" applyFont="1" applyAlignment="1">
      <alignment horizontal="justify" vertical="center"/>
    </xf>
    <xf numFmtId="14" fontId="1" fillId="0" borderId="2" xfId="0" applyNumberFormat="1" applyFont="1" applyBorder="1" applyAlignment="1">
      <alignment horizontal="center" vertical="center" wrapText="1"/>
    </xf>
    <xf numFmtId="0" fontId="3" fillId="0" borderId="8" xfId="6" applyFont="1" applyBorder="1" applyAlignment="1">
      <alignment horizontal="center" vertical="center" wrapText="1"/>
    </xf>
    <xf numFmtId="0" fontId="1" fillId="0" borderId="0" xfId="1" applyFont="1"/>
    <xf numFmtId="49" fontId="3" fillId="0" borderId="0" xfId="6" applyNumberFormat="1" applyFont="1" applyBorder="1" applyAlignment="1">
      <alignment horizontal="center" vertical="center" wrapText="1"/>
    </xf>
    <xf numFmtId="0" fontId="3" fillId="0" borderId="0" xfId="6" applyFont="1" applyBorder="1" applyAlignment="1">
      <alignment horizontal="center" vertical="center" wrapText="1"/>
    </xf>
    <xf numFmtId="4" fontId="2" fillId="0" borderId="19" xfId="0" applyNumberFormat="1" applyFont="1" applyBorder="1" applyAlignment="1">
      <alignment vertical="center" wrapText="1"/>
    </xf>
    <xf numFmtId="0" fontId="6" fillId="0" borderId="5" xfId="0" applyFont="1" applyBorder="1" applyAlignment="1">
      <alignment horizontal="center" vertical="center" wrapText="1"/>
    </xf>
    <xf numFmtId="2" fontId="1" fillId="0" borderId="19" xfId="1" applyNumberFormat="1" applyFont="1" applyBorder="1" applyAlignment="1">
      <alignment horizontal="center" vertical="center" wrapText="1"/>
    </xf>
    <xf numFmtId="0" fontId="1" fillId="0" borderId="22" xfId="0" applyFont="1" applyBorder="1" applyAlignment="1">
      <alignment horizontal="center" vertical="center" wrapText="1"/>
    </xf>
    <xf numFmtId="4" fontId="0" fillId="0" borderId="0" xfId="0" applyNumberFormat="1"/>
    <xf numFmtId="2" fontId="0" fillId="0" borderId="0" xfId="0" applyNumberFormat="1"/>
    <xf numFmtId="4" fontId="1" fillId="0" borderId="26" xfId="0" applyNumberFormat="1" applyFont="1" applyBorder="1" applyAlignment="1">
      <alignment horizontal="center" vertical="center" wrapText="1"/>
    </xf>
    <xf numFmtId="0" fontId="1" fillId="0" borderId="0" xfId="1" applyFont="1" applyAlignment="1">
      <alignment horizontal="left"/>
    </xf>
    <xf numFmtId="0" fontId="2" fillId="0" borderId="5" xfId="1" applyFont="1" applyBorder="1" applyAlignment="1">
      <alignment vertical="center" wrapText="1"/>
    </xf>
    <xf numFmtId="0" fontId="1" fillId="0" borderId="5" xfId="1" applyFont="1" applyBorder="1" applyAlignment="1">
      <alignment horizontal="center" vertical="center" wrapText="1"/>
    </xf>
    <xf numFmtId="0" fontId="1" fillId="0" borderId="5" xfId="1" applyFont="1" applyBorder="1" applyAlignment="1">
      <alignment vertical="center" wrapText="1"/>
    </xf>
    <xf numFmtId="0" fontId="2" fillId="0" borderId="1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18" xfId="1" applyFont="1" applyBorder="1" applyAlignment="1">
      <alignment horizontal="left" vertical="center" wrapText="1"/>
    </xf>
    <xf numFmtId="0" fontId="1" fillId="0" borderId="17" xfId="1" applyFont="1" applyBorder="1" applyAlignment="1">
      <alignment horizontal="left" vertical="center" wrapText="1" indent="1"/>
    </xf>
    <xf numFmtId="49" fontId="1" fillId="0" borderId="19" xfId="1" applyNumberFormat="1" applyFont="1" applyBorder="1" applyAlignment="1">
      <alignment horizontal="left" vertical="center" wrapText="1"/>
    </xf>
    <xf numFmtId="0" fontId="10" fillId="0" borderId="19" xfId="1" applyFont="1" applyBorder="1" applyAlignment="1">
      <alignment horizontal="left" vertical="center" wrapText="1"/>
    </xf>
    <xf numFmtId="0" fontId="1" fillId="0" borderId="19" xfId="1" applyFont="1" applyBorder="1" applyAlignment="1">
      <alignment horizontal="left" vertical="center" wrapText="1"/>
    </xf>
    <xf numFmtId="0" fontId="10" fillId="0" borderId="19" xfId="1" applyFont="1" applyBorder="1" applyAlignment="1">
      <alignment horizontal="center" vertical="center" wrapText="1"/>
    </xf>
    <xf numFmtId="164" fontId="10" fillId="0" borderId="19" xfId="1" applyNumberFormat="1" applyFont="1" applyBorder="1" applyAlignment="1">
      <alignment horizontal="left" vertical="center" wrapText="1"/>
    </xf>
    <xf numFmtId="164" fontId="10" fillId="0" borderId="19" xfId="1" applyNumberFormat="1" applyFont="1" applyFill="1" applyBorder="1" applyAlignment="1">
      <alignment horizontal="left" vertical="center" wrapText="1"/>
    </xf>
    <xf numFmtId="0" fontId="1" fillId="0" borderId="20" xfId="1" applyFont="1" applyBorder="1" applyAlignment="1">
      <alignment horizontal="left" vertical="center" wrapText="1" indent="1"/>
    </xf>
    <xf numFmtId="0" fontId="1" fillId="0" borderId="21" xfId="1" applyFont="1" applyBorder="1" applyAlignment="1">
      <alignment vertical="center" wrapText="1"/>
    </xf>
    <xf numFmtId="0" fontId="1" fillId="0" borderId="21" xfId="1" applyFont="1" applyBorder="1" applyAlignment="1">
      <alignment horizontal="center" vertical="center" wrapText="1"/>
    </xf>
    <xf numFmtId="0" fontId="1" fillId="0" borderId="22" xfId="1" applyFont="1" applyBorder="1" applyAlignment="1">
      <alignment horizontal="left" vertical="center" wrapText="1"/>
    </xf>
    <xf numFmtId="0" fontId="2" fillId="0" borderId="5" xfId="0" applyFont="1" applyBorder="1" applyAlignment="1">
      <alignment vertical="center" wrapText="1"/>
    </xf>
    <xf numFmtId="0" fontId="1" fillId="0" borderId="27" xfId="0" applyFont="1" applyBorder="1" applyAlignment="1">
      <alignment vertical="center" wrapText="1"/>
    </xf>
    <xf numFmtId="0" fontId="16" fillId="0" borderId="19" xfId="1" applyFont="1" applyBorder="1" applyAlignment="1">
      <alignment horizontal="center" vertical="center" wrapText="1"/>
    </xf>
    <xf numFmtId="0" fontId="2" fillId="0" borderId="0" xfId="1" applyFont="1" applyAlignment="1">
      <alignment horizontal="justify" vertical="center"/>
    </xf>
    <xf numFmtId="0" fontId="2" fillId="0" borderId="23" xfId="1" applyFont="1" applyBorder="1" applyAlignment="1">
      <alignment horizontal="center" vertical="center" wrapText="1"/>
    </xf>
    <xf numFmtId="0" fontId="2" fillId="0" borderId="8" xfId="1" applyFont="1" applyBorder="1" applyAlignment="1">
      <alignment horizontal="center" vertical="center" wrapText="1"/>
    </xf>
    <xf numFmtId="0" fontId="1" fillId="0" borderId="24" xfId="1" applyFont="1" applyBorder="1" applyAlignment="1">
      <alignment horizontal="left" vertical="center" wrapText="1" indent="1"/>
    </xf>
    <xf numFmtId="0" fontId="2" fillId="0" borderId="9" xfId="1" applyFont="1" applyBorder="1" applyAlignment="1">
      <alignment vertical="center" wrapText="1"/>
    </xf>
    <xf numFmtId="0" fontId="1" fillId="0" borderId="9" xfId="1" applyFont="1" applyBorder="1" applyAlignment="1">
      <alignment horizontal="center" vertical="center" wrapText="1"/>
    </xf>
    <xf numFmtId="49" fontId="1" fillId="0" borderId="9" xfId="1" applyNumberFormat="1" applyFont="1" applyBorder="1" applyAlignment="1">
      <alignment horizontal="center" vertical="center" wrapText="1"/>
    </xf>
    <xf numFmtId="0" fontId="1" fillId="0" borderId="9" xfId="1" applyFont="1" applyBorder="1" applyAlignment="1">
      <alignment vertical="center" wrapText="1"/>
    </xf>
    <xf numFmtId="2" fontId="1" fillId="0" borderId="9" xfId="1" applyNumberFormat="1" applyFont="1" applyBorder="1" applyAlignment="1">
      <alignment horizontal="center" vertical="center" wrapText="1"/>
    </xf>
    <xf numFmtId="0" fontId="1" fillId="0" borderId="8" xfId="1" applyFont="1" applyBorder="1" applyAlignment="1">
      <alignment horizontal="center" vertical="center" wrapText="1"/>
    </xf>
    <xf numFmtId="0" fontId="1" fillId="0" borderId="19" xfId="0" applyNumberFormat="1" applyFont="1" applyBorder="1" applyAlignment="1">
      <alignment horizontal="center" vertical="center" wrapText="1"/>
    </xf>
    <xf numFmtId="0" fontId="6" fillId="0" borderId="25" xfId="0" applyFont="1" applyBorder="1" applyAlignment="1">
      <alignment horizontal="left" vertical="center" wrapText="1" indent="2"/>
    </xf>
    <xf numFmtId="0" fontId="7" fillId="0" borderId="27" xfId="0" applyFont="1" applyBorder="1" applyAlignment="1">
      <alignment vertical="center" wrapText="1"/>
    </xf>
    <xf numFmtId="0" fontId="6" fillId="0" borderId="27" xfId="0" applyFont="1" applyBorder="1" applyAlignment="1">
      <alignment horizontal="center" vertical="center" wrapText="1"/>
    </xf>
    <xf numFmtId="2" fontId="1" fillId="0" borderId="26" xfId="0" applyNumberFormat="1" applyFont="1" applyBorder="1" applyAlignment="1">
      <alignment horizontal="center" vertical="center" wrapText="1"/>
    </xf>
    <xf numFmtId="49" fontId="1" fillId="0" borderId="19" xfId="1" applyNumberFormat="1" applyFont="1" applyBorder="1" applyAlignment="1">
      <alignment horizontal="center" vertical="center" wrapText="1"/>
    </xf>
    <xf numFmtId="0" fontId="2" fillId="0" borderId="5" xfId="0" applyFont="1" applyBorder="1" applyAlignment="1">
      <alignment vertical="center" wrapText="1"/>
    </xf>
    <xf numFmtId="49" fontId="0" fillId="0" borderId="0" xfId="0" applyNumberFormat="1"/>
    <xf numFmtId="0" fontId="11" fillId="0" borderId="23" xfId="7" applyFont="1" applyBorder="1" applyAlignment="1">
      <alignment horizontal="center" vertical="center" wrapText="1"/>
    </xf>
    <xf numFmtId="0" fontId="11" fillId="0" borderId="8" xfId="7" applyFont="1" applyBorder="1" applyAlignment="1">
      <alignment horizontal="center" vertical="center" wrapText="1"/>
    </xf>
    <xf numFmtId="0" fontId="3" fillId="0" borderId="24" xfId="7" applyFont="1" applyBorder="1" applyAlignment="1">
      <alignment horizontal="left" vertical="center" wrapText="1" indent="1"/>
    </xf>
    <xf numFmtId="0" fontId="11" fillId="0" borderId="9" xfId="7" applyFont="1" applyBorder="1" applyAlignment="1">
      <alignment vertical="center" wrapText="1"/>
    </xf>
    <xf numFmtId="0" fontId="3" fillId="0" borderId="9" xfId="7" applyFont="1" applyBorder="1" applyAlignment="1">
      <alignment horizontal="center" vertical="center" wrapText="1"/>
    </xf>
    <xf numFmtId="49" fontId="3" fillId="0" borderId="9" xfId="7" applyNumberFormat="1" applyFont="1" applyBorder="1" applyAlignment="1">
      <alignment horizontal="center" vertical="center" wrapText="1"/>
    </xf>
    <xf numFmtId="0" fontId="3" fillId="0" borderId="23" xfId="7" applyFont="1" applyBorder="1" applyAlignment="1">
      <alignment horizontal="left" vertical="center" wrapText="1" indent="1"/>
    </xf>
    <xf numFmtId="0" fontId="3" fillId="0" borderId="9" xfId="7" applyFont="1" applyBorder="1" applyAlignment="1">
      <alignment vertical="center" wrapText="1"/>
    </xf>
    <xf numFmtId="0" fontId="3" fillId="0" borderId="24" xfId="7" applyFont="1" applyBorder="1" applyAlignment="1">
      <alignment horizontal="center" vertical="center" wrapText="1"/>
    </xf>
    <xf numFmtId="0" fontId="3" fillId="0" borderId="8" xfId="7" applyFont="1" applyBorder="1" applyAlignment="1">
      <alignment vertical="center" wrapText="1"/>
    </xf>
    <xf numFmtId="0" fontId="3" fillId="0" borderId="8" xfId="7" applyFont="1" applyBorder="1" applyAlignment="1">
      <alignment horizontal="center" vertical="center" wrapText="1"/>
    </xf>
    <xf numFmtId="165" fontId="3" fillId="0" borderId="8" xfId="7" applyNumberFormat="1" applyFont="1" applyBorder="1" applyAlignment="1">
      <alignment horizontal="center" vertical="center" wrapText="1"/>
    </xf>
    <xf numFmtId="0" fontId="3" fillId="0" borderId="9" xfId="7" applyFont="1" applyBorder="1" applyAlignment="1">
      <alignment horizontal="left" vertical="center" wrapText="1"/>
    </xf>
    <xf numFmtId="165" fontId="3" fillId="0" borderId="9" xfId="7" applyNumberFormat="1" applyFont="1" applyBorder="1" applyAlignment="1">
      <alignment horizontal="center" vertical="center" wrapText="1"/>
    </xf>
    <xf numFmtId="2" fontId="3" fillId="0" borderId="9" xfId="7" applyNumberFormat="1" applyFont="1" applyBorder="1" applyAlignment="1">
      <alignment horizontal="center" vertical="center" wrapText="1"/>
    </xf>
    <xf numFmtId="166" fontId="3" fillId="0" borderId="9" xfId="7" applyNumberFormat="1" applyFont="1" applyBorder="1" applyAlignment="1">
      <alignment horizontal="center" vertical="center" wrapText="1"/>
    </xf>
    <xf numFmtId="0" fontId="1" fillId="0" borderId="0" xfId="7" applyFont="1"/>
    <xf numFmtId="2" fontId="17" fillId="0" borderId="9" xfId="7" applyNumberFormat="1" applyFont="1" applyBorder="1" applyAlignment="1">
      <alignment horizontal="center" vertical="center" wrapText="1"/>
    </xf>
    <xf numFmtId="0" fontId="13" fillId="0" borderId="8" xfId="7" applyFont="1" applyBorder="1" applyAlignment="1">
      <alignment horizontal="center" vertical="center" wrapText="1"/>
    </xf>
    <xf numFmtId="165" fontId="13" fillId="0" borderId="8" xfId="7" applyNumberFormat="1" applyFont="1" applyBorder="1" applyAlignment="1">
      <alignment horizontal="center" vertical="center" wrapText="1"/>
    </xf>
    <xf numFmtId="49" fontId="13" fillId="0" borderId="9" xfId="7" applyNumberFormat="1" applyFont="1" applyBorder="1" applyAlignment="1">
      <alignment horizontal="center" vertical="center" wrapText="1"/>
    </xf>
    <xf numFmtId="0" fontId="13" fillId="0" borderId="9" xfId="7" applyFont="1" applyBorder="1" applyAlignment="1">
      <alignment horizontal="center" vertical="center" wrapText="1"/>
    </xf>
    <xf numFmtId="166" fontId="13" fillId="0" borderId="8" xfId="7" applyNumberFormat="1" applyFont="1" applyBorder="1" applyAlignment="1">
      <alignment horizontal="center" vertical="center" wrapText="1"/>
    </xf>
    <xf numFmtId="0" fontId="2" fillId="0" borderId="23" xfId="7" applyFont="1" applyBorder="1" applyAlignment="1">
      <alignment horizontal="center" vertical="center" wrapText="1"/>
    </xf>
    <xf numFmtId="0" fontId="2" fillId="0" borderId="8" xfId="7" applyFont="1" applyBorder="1" applyAlignment="1">
      <alignment horizontal="center" vertical="center" wrapText="1"/>
    </xf>
    <xf numFmtId="166" fontId="17" fillId="0" borderId="9" xfId="7" applyNumberFormat="1" applyFont="1" applyBorder="1" applyAlignment="1">
      <alignment horizontal="center" vertical="center" wrapText="1"/>
    </xf>
    <xf numFmtId="0" fontId="1" fillId="0" borderId="9" xfId="7" applyFont="1" applyBorder="1" applyAlignment="1">
      <alignment horizontal="center" vertical="center" wrapText="1"/>
    </xf>
    <xf numFmtId="0" fontId="1" fillId="0" borderId="9" xfId="7" applyFont="1" applyBorder="1" applyAlignment="1">
      <alignment horizontal="left" vertical="center" wrapText="1"/>
    </xf>
    <xf numFmtId="0" fontId="1" fillId="0" borderId="24" xfId="7" applyFont="1" applyBorder="1" applyAlignment="1">
      <alignment horizontal="left" vertical="center" wrapText="1" indent="1"/>
    </xf>
    <xf numFmtId="0" fontId="2" fillId="0" borderId="9" xfId="7" applyFont="1" applyBorder="1" applyAlignment="1">
      <alignment vertical="center" wrapText="1"/>
    </xf>
    <xf numFmtId="49" fontId="1" fillId="0" borderId="9" xfId="7" applyNumberFormat="1" applyFont="1" applyBorder="1" applyAlignment="1">
      <alignment horizontal="center" vertical="center" wrapText="1"/>
    </xf>
    <xf numFmtId="0" fontId="1" fillId="0" borderId="23" xfId="7" applyFont="1" applyBorder="1" applyAlignment="1">
      <alignment horizontal="left" vertical="center" wrapText="1" indent="1"/>
    </xf>
    <xf numFmtId="0" fontId="1" fillId="0" borderId="9" xfId="7" applyFont="1" applyBorder="1" applyAlignment="1">
      <alignment vertical="center" wrapText="1"/>
    </xf>
    <xf numFmtId="0" fontId="1" fillId="0" borderId="8" xfId="7" applyFont="1" applyBorder="1" applyAlignment="1">
      <alignment horizontal="center" vertical="center" wrapText="1"/>
    </xf>
    <xf numFmtId="0" fontId="1" fillId="0" borderId="8" xfId="7" applyFont="1" applyBorder="1" applyAlignment="1">
      <alignment vertical="center" wrapText="1"/>
    </xf>
    <xf numFmtId="0" fontId="11" fillId="0" borderId="0" xfId="7" applyFont="1" applyBorder="1" applyAlignment="1">
      <alignment vertical="center" wrapText="1"/>
    </xf>
    <xf numFmtId="0" fontId="1" fillId="0" borderId="19" xfId="0" applyNumberFormat="1" applyFont="1" applyFill="1" applyBorder="1" applyAlignment="1">
      <alignment horizontal="center" vertical="center" wrapText="1"/>
    </xf>
    <xf numFmtId="0" fontId="16" fillId="0" borderId="25" xfId="0" applyFont="1" applyBorder="1" applyAlignment="1">
      <alignment horizontal="center" vertical="center" wrapText="1"/>
    </xf>
    <xf numFmtId="0" fontId="1" fillId="0" borderId="28" xfId="0" applyFont="1" applyBorder="1" applyAlignment="1">
      <alignment horizontal="left" vertical="center" wrapText="1" indent="2"/>
    </xf>
    <xf numFmtId="0" fontId="1" fillId="0" borderId="29" xfId="0" applyFont="1" applyBorder="1" applyAlignment="1">
      <alignment vertical="center" wrapText="1"/>
    </xf>
    <xf numFmtId="0" fontId="1" fillId="0" borderId="29" xfId="0" applyFont="1" applyBorder="1" applyAlignment="1">
      <alignment horizontal="center" vertical="center" wrapText="1"/>
    </xf>
    <xf numFmtId="0" fontId="10" fillId="0" borderId="30" xfId="0" applyFont="1" applyFill="1" applyBorder="1" applyAlignment="1">
      <alignment horizontal="center" vertical="center" wrapText="1"/>
    </xf>
    <xf numFmtId="2" fontId="1" fillId="2" borderId="34" xfId="7" applyNumberFormat="1" applyFont="1" applyFill="1" applyBorder="1" applyAlignment="1">
      <alignment horizontal="center" vertical="center" wrapText="1"/>
    </xf>
    <xf numFmtId="2" fontId="1" fillId="0" borderId="34" xfId="7" applyNumberFormat="1" applyFont="1" applyBorder="1" applyAlignment="1">
      <alignment horizontal="center" vertical="center" wrapText="1"/>
    </xf>
    <xf numFmtId="49" fontId="1" fillId="0" borderId="34" xfId="7" applyNumberFormat="1" applyFont="1" applyBorder="1" applyAlignment="1">
      <alignment horizontal="center" vertical="center" wrapText="1"/>
    </xf>
    <xf numFmtId="4" fontId="3" fillId="0" borderId="26"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25" xfId="0" applyFont="1" applyBorder="1" applyAlignment="1">
      <alignment horizontal="center" vertical="center" wrapText="1"/>
    </xf>
    <xf numFmtId="165" fontId="1" fillId="0" borderId="35" xfId="7" applyNumberFormat="1" applyFont="1" applyBorder="1"/>
    <xf numFmtId="0" fontId="12" fillId="0" borderId="35" xfId="1" applyBorder="1"/>
    <xf numFmtId="0" fontId="12" fillId="0" borderId="35" xfId="1" applyFont="1" applyBorder="1" applyAlignment="1">
      <alignment horizontal="justify"/>
    </xf>
    <xf numFmtId="0" fontId="1" fillId="0" borderId="0" xfId="0" applyFont="1" applyAlignment="1">
      <alignment vertical="center"/>
    </xf>
    <xf numFmtId="0" fontId="1" fillId="0" borderId="36" xfId="0" applyFont="1" applyBorder="1" applyAlignment="1">
      <alignment horizontal="center" vertical="center" wrapText="1"/>
    </xf>
    <xf numFmtId="4" fontId="1" fillId="0" borderId="36"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0" fontId="1" fillId="0" borderId="0" xfId="0" applyFont="1" applyBorder="1"/>
    <xf numFmtId="2" fontId="1" fillId="0" borderId="0" xfId="0" applyNumberFormat="1" applyFont="1" applyBorder="1" applyAlignment="1">
      <alignment horizontal="center" vertical="center"/>
    </xf>
    <xf numFmtId="0" fontId="3" fillId="0" borderId="0" xfId="0" applyFont="1"/>
    <xf numFmtId="4" fontId="3" fillId="0" borderId="37" xfId="0" applyNumberFormat="1" applyFont="1" applyBorder="1" applyAlignment="1">
      <alignment horizontal="center" vertical="center" wrapText="1"/>
    </xf>
    <xf numFmtId="0" fontId="3" fillId="0" borderId="37" xfId="0" applyFont="1" applyBorder="1" applyAlignment="1">
      <alignment horizontal="center" vertical="center" wrapText="1"/>
    </xf>
    <xf numFmtId="4" fontId="3" fillId="0" borderId="5" xfId="0" applyNumberFormat="1" applyFont="1" applyBorder="1" applyAlignment="1">
      <alignment horizontal="center" vertical="center" wrapText="1"/>
    </xf>
    <xf numFmtId="2" fontId="3" fillId="0" borderId="5" xfId="0" applyNumberFormat="1" applyFont="1" applyBorder="1" applyAlignment="1">
      <alignment horizontal="center" vertical="center" wrapText="1"/>
    </xf>
    <xf numFmtId="0" fontId="3" fillId="0" borderId="42"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1" fillId="0" borderId="36" xfId="0" applyFont="1" applyBorder="1" applyAlignment="1">
      <alignment horizontal="justify" vertical="center"/>
    </xf>
    <xf numFmtId="0" fontId="2" fillId="0" borderId="36" xfId="0" applyFont="1" applyBorder="1"/>
    <xf numFmtId="2" fontId="2" fillId="0" borderId="36" xfId="0" applyNumberFormat="1" applyFont="1" applyBorder="1"/>
    <xf numFmtId="0" fontId="2" fillId="0" borderId="36" xfId="0" applyFont="1" applyBorder="1" applyAlignment="1">
      <alignment horizontal="center" wrapText="1"/>
    </xf>
    <xf numFmtId="2" fontId="2" fillId="0" borderId="36" xfId="0" applyNumberFormat="1" applyFont="1" applyBorder="1" applyAlignment="1">
      <alignment horizontal="right"/>
    </xf>
    <xf numFmtId="0" fontId="2" fillId="0" borderId="36" xfId="0" applyFont="1" applyBorder="1" applyAlignment="1">
      <alignment horizontal="center" vertical="center" wrapText="1"/>
    </xf>
    <xf numFmtId="4" fontId="1" fillId="0" borderId="36" xfId="0" applyNumberFormat="1" applyFont="1" applyBorder="1" applyAlignment="1">
      <alignment horizontal="center" vertical="center"/>
    </xf>
    <xf numFmtId="0" fontId="3" fillId="2" borderId="36" xfId="8" applyFont="1" applyFill="1" applyBorder="1" applyAlignment="1">
      <alignment horizontal="center" vertical="top" wrapText="1"/>
    </xf>
    <xf numFmtId="0" fontId="3" fillId="0" borderId="36" xfId="8" applyFont="1" applyBorder="1" applyAlignment="1">
      <alignment horizontal="center" vertical="top" wrapText="1"/>
    </xf>
    <xf numFmtId="0" fontId="1" fillId="0" borderId="36" xfId="0" applyFont="1" applyBorder="1" applyAlignment="1">
      <alignment horizontal="left" vertical="center"/>
    </xf>
    <xf numFmtId="4" fontId="11" fillId="0" borderId="36" xfId="0" applyNumberFormat="1" applyFont="1" applyBorder="1" applyAlignment="1">
      <alignment horizontal="center" vertical="center"/>
    </xf>
    <xf numFmtId="0" fontId="2" fillId="0" borderId="0" xfId="0" applyFont="1" applyBorder="1" applyAlignment="1">
      <alignment horizontal="left" wrapText="1"/>
    </xf>
    <xf numFmtId="4" fontId="11" fillId="0" borderId="0"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wrapText="1"/>
    </xf>
    <xf numFmtId="0" fontId="20" fillId="0" borderId="0" xfId="0" applyFont="1" applyBorder="1"/>
    <xf numFmtId="0" fontId="1" fillId="0" borderId="36" xfId="0" applyFont="1" applyBorder="1"/>
    <xf numFmtId="0" fontId="2" fillId="0" borderId="0" xfId="0" applyFont="1" applyBorder="1" applyAlignment="1">
      <alignment horizontal="right" wrapText="1"/>
    </xf>
    <xf numFmtId="4" fontId="1" fillId="0" borderId="0" xfId="0" applyNumberFormat="1" applyFont="1" applyBorder="1"/>
    <xf numFmtId="0" fontId="1" fillId="0" borderId="0" xfId="0" applyFont="1" applyBorder="1" applyAlignment="1">
      <alignment horizontal="right" wrapText="1"/>
    </xf>
    <xf numFmtId="0" fontId="1" fillId="0" borderId="36" xfId="1" applyFont="1" applyBorder="1" applyAlignment="1">
      <alignment horizontal="center" vertical="center" wrapText="1"/>
    </xf>
    <xf numFmtId="2" fontId="1" fillId="0" borderId="36" xfId="0" applyNumberFormat="1" applyFont="1" applyBorder="1" applyAlignment="1">
      <alignment horizontal="right" wrapText="1"/>
    </xf>
    <xf numFmtId="0" fontId="2" fillId="0" borderId="36" xfId="0" applyFont="1" applyBorder="1" applyAlignment="1">
      <alignment horizontal="left" wrapText="1"/>
    </xf>
    <xf numFmtId="0" fontId="2" fillId="0" borderId="36" xfId="1" applyFont="1" applyBorder="1" applyAlignment="1">
      <alignment horizontal="center" vertical="center" wrapText="1"/>
    </xf>
    <xf numFmtId="0" fontId="1" fillId="0" borderId="34" xfId="1" applyFont="1" applyBorder="1" applyAlignment="1">
      <alignment horizontal="center" vertical="center" wrapText="1"/>
    </xf>
    <xf numFmtId="4" fontId="1" fillId="0" borderId="36" xfId="0" applyNumberFormat="1" applyFont="1" applyBorder="1" applyAlignment="1">
      <alignment horizontal="center" wrapText="1"/>
    </xf>
    <xf numFmtId="4" fontId="1" fillId="0" borderId="36" xfId="0" applyNumberFormat="1" applyFont="1" applyBorder="1" applyAlignment="1">
      <alignment horizontal="right" wrapText="1"/>
    </xf>
    <xf numFmtId="0" fontId="1" fillId="0" borderId="36" xfId="0" applyFont="1" applyBorder="1" applyAlignment="1">
      <alignment horizontal="right" wrapText="1"/>
    </xf>
    <xf numFmtId="0" fontId="20" fillId="0" borderId="0" xfId="0" applyFont="1"/>
    <xf numFmtId="0" fontId="1" fillId="0" borderId="0" xfId="0" applyFont="1" applyAlignment="1">
      <alignment horizontal="left" vertical="top"/>
    </xf>
    <xf numFmtId="4" fontId="21" fillId="0" borderId="19" xfId="0" applyNumberFormat="1" applyFont="1" applyBorder="1" applyAlignment="1">
      <alignment horizontal="center" vertical="center" wrapText="1"/>
    </xf>
    <xf numFmtId="2" fontId="21" fillId="0" borderId="19" xfId="0" applyNumberFormat="1" applyFont="1" applyBorder="1" applyAlignment="1">
      <alignment horizontal="center" vertical="center" wrapText="1"/>
    </xf>
    <xf numFmtId="4" fontId="21" fillId="0" borderId="26" xfId="0" applyNumberFormat="1" applyFont="1" applyBorder="1" applyAlignment="1">
      <alignment horizontal="center" vertical="center" wrapText="1"/>
    </xf>
    <xf numFmtId="0" fontId="3" fillId="0" borderId="5" xfId="0" applyFont="1" applyBorder="1" applyAlignment="1">
      <alignment horizontal="center" vertical="center" wrapText="1"/>
    </xf>
    <xf numFmtId="4" fontId="3" fillId="0" borderId="48" xfId="0" applyNumberFormat="1" applyFont="1" applyBorder="1" applyAlignment="1">
      <alignment horizontal="center" vertical="center" wrapText="1"/>
    </xf>
    <xf numFmtId="0" fontId="1" fillId="0" borderId="5" xfId="0" applyFont="1" applyBorder="1" applyAlignment="1">
      <alignment wrapText="1"/>
    </xf>
    <xf numFmtId="0" fontId="1" fillId="0" borderId="5" xfId="0" applyFont="1" applyBorder="1" applyAlignment="1">
      <alignment horizontal="center" wrapText="1"/>
    </xf>
    <xf numFmtId="4" fontId="1" fillId="0" borderId="5" xfId="0" applyNumberFormat="1" applyFont="1" applyBorder="1" applyAlignment="1">
      <alignment wrapText="1"/>
    </xf>
    <xf numFmtId="1" fontId="1" fillId="0" borderId="5" xfId="0" applyNumberFormat="1" applyFont="1" applyBorder="1"/>
    <xf numFmtId="1" fontId="2" fillId="0" borderId="5" xfId="0" applyNumberFormat="1" applyFont="1" applyBorder="1"/>
    <xf numFmtId="1" fontId="1" fillId="0" borderId="5" xfId="0" applyNumberFormat="1" applyFont="1" applyBorder="1" applyAlignment="1">
      <alignment horizontal="center"/>
    </xf>
    <xf numFmtId="0" fontId="2" fillId="0" borderId="5" xfId="0" applyFont="1" applyBorder="1" applyAlignment="1">
      <alignment horizontal="center" wrapText="1"/>
    </xf>
    <xf numFmtId="0" fontId="1" fillId="0" borderId="5" xfId="0" applyFont="1" applyBorder="1"/>
    <xf numFmtId="4" fontId="1" fillId="0" borderId="5" xfId="0" applyNumberFormat="1" applyFont="1" applyBorder="1" applyAlignment="1">
      <alignment horizontal="center" vertical="center" wrapText="1"/>
    </xf>
    <xf numFmtId="4" fontId="2" fillId="0" borderId="5" xfId="0" applyNumberFormat="1" applyFont="1" applyBorder="1" applyAlignment="1">
      <alignment horizontal="center"/>
    </xf>
    <xf numFmtId="0" fontId="2"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left" vertical="center" wrapText="1"/>
    </xf>
    <xf numFmtId="0" fontId="1" fillId="0" borderId="1" xfId="0" applyFont="1" applyBorder="1" applyAlignment="1">
      <alignment horizontal="left" vertical="center" wrapText="1"/>
    </xf>
    <xf numFmtId="0" fontId="2" fillId="0" borderId="4" xfId="0" applyFont="1" applyBorder="1" applyAlignment="1">
      <alignment horizontal="center" vertical="center" wrapText="1"/>
    </xf>
    <xf numFmtId="0" fontId="1" fillId="0" borderId="20" xfId="0" applyFont="1" applyBorder="1" applyAlignment="1">
      <alignment horizontal="left" vertical="center" wrapText="1" indent="2"/>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8"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left" vertical="center" wrapText="1"/>
    </xf>
    <xf numFmtId="0" fontId="2" fillId="0" borderId="17" xfId="1" applyFont="1" applyBorder="1" applyAlignment="1">
      <alignment vertical="center" wrapText="1"/>
    </xf>
    <xf numFmtId="0" fontId="2" fillId="0" borderId="5" xfId="1" applyFont="1" applyBorder="1" applyAlignment="1">
      <alignment vertical="center" wrapText="1"/>
    </xf>
    <xf numFmtId="0" fontId="2" fillId="0" borderId="19" xfId="1" applyFont="1" applyBorder="1" applyAlignment="1">
      <alignment vertical="center" wrapText="1"/>
    </xf>
    <xf numFmtId="0" fontId="2" fillId="0" borderId="0" xfId="1" applyFont="1" applyBorder="1" applyAlignment="1">
      <alignment horizontal="center" vertical="center" wrapText="1"/>
    </xf>
    <xf numFmtId="0" fontId="2" fillId="0" borderId="0" xfId="0" applyFont="1" applyAlignment="1">
      <alignment horizontal="center" vertical="center" wrapText="1"/>
    </xf>
    <xf numFmtId="0" fontId="2" fillId="0" borderId="23" xfId="7" applyFont="1" applyBorder="1" applyAlignment="1">
      <alignment vertical="center" wrapText="1"/>
    </xf>
    <xf numFmtId="0" fontId="1" fillId="0" borderId="23" xfId="7" applyFont="1" applyBorder="1" applyAlignment="1">
      <alignment horizontal="center" vertical="center" wrapText="1"/>
    </xf>
    <xf numFmtId="0" fontId="1" fillId="0" borderId="23" xfId="7" applyFont="1" applyBorder="1" applyAlignment="1">
      <alignment horizontal="left" vertical="center" wrapText="1"/>
    </xf>
    <xf numFmtId="0" fontId="3" fillId="0" borderId="23" xfId="7" applyFont="1" applyBorder="1" applyAlignment="1">
      <alignment horizontal="center" vertical="center" wrapText="1"/>
    </xf>
    <xf numFmtId="0" fontId="3" fillId="0" borderId="23" xfId="7" applyFont="1" applyBorder="1" applyAlignment="1">
      <alignment horizontal="left" vertical="center" wrapText="1"/>
    </xf>
    <xf numFmtId="0" fontId="11" fillId="0" borderId="23" xfId="7" applyFont="1" applyBorder="1" applyAlignment="1">
      <alignment vertical="center" wrapText="1"/>
    </xf>
    <xf numFmtId="0" fontId="11" fillId="0" borderId="0" xfId="7"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left" vertical="center" wrapText="1"/>
    </xf>
    <xf numFmtId="0" fontId="1" fillId="0" borderId="1" xfId="0" applyFont="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6" xfId="0" applyFont="1" applyBorder="1" applyAlignment="1">
      <alignment vertical="center" wrapText="1"/>
    </xf>
    <xf numFmtId="0" fontId="2" fillId="0" borderId="7" xfId="0" applyFont="1" applyBorder="1" applyAlignment="1">
      <alignment vertical="center" wrapText="1"/>
    </xf>
    <xf numFmtId="0" fontId="2" fillId="0" borderId="18" xfId="0" applyFont="1" applyBorder="1" applyAlignment="1">
      <alignment vertical="center" wrapText="1"/>
    </xf>
    <xf numFmtId="0" fontId="2" fillId="0" borderId="17" xfId="0" applyFont="1" applyBorder="1" applyAlignment="1">
      <alignment vertical="center" wrapText="1"/>
    </xf>
    <xf numFmtId="0" fontId="2" fillId="0" borderId="5" xfId="0" applyFont="1" applyBorder="1" applyAlignment="1">
      <alignment vertical="center" wrapText="1"/>
    </xf>
    <xf numFmtId="0" fontId="2" fillId="0" borderId="19" xfId="0" applyFont="1" applyBorder="1" applyAlignment="1">
      <alignment vertical="center" wrapText="1"/>
    </xf>
    <xf numFmtId="0" fontId="8" fillId="0" borderId="17" xfId="0" applyFont="1" applyBorder="1" applyAlignment="1">
      <alignment vertical="center" wrapText="1"/>
    </xf>
    <xf numFmtId="0" fontId="8" fillId="0" borderId="5" xfId="0" applyFont="1" applyBorder="1" applyAlignment="1">
      <alignment vertical="center" wrapText="1"/>
    </xf>
    <xf numFmtId="0" fontId="8" fillId="0" borderId="19" xfId="0" applyFont="1" applyBorder="1" applyAlignment="1">
      <alignmen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18" fillId="0" borderId="0" xfId="0" applyFont="1" applyBorder="1" applyAlignment="1">
      <alignment horizontal="center" vertical="center"/>
    </xf>
    <xf numFmtId="0" fontId="1" fillId="0" borderId="0" xfId="0" applyFont="1" applyBorder="1" applyAlignment="1">
      <alignment horizontal="center" vertical="center"/>
    </xf>
    <xf numFmtId="0" fontId="1" fillId="0" borderId="36" xfId="0" applyFont="1" applyBorder="1" applyAlignment="1">
      <alignment horizontal="center" vertical="center" wrapText="1"/>
    </xf>
    <xf numFmtId="0" fontId="11" fillId="0" borderId="0" xfId="0" applyFont="1" applyBorder="1" applyAlignment="1">
      <alignment horizontal="center" vertical="center"/>
    </xf>
    <xf numFmtId="0" fontId="3" fillId="0" borderId="36" xfId="0" applyFont="1" applyBorder="1" applyAlignment="1">
      <alignment horizontal="center" vertical="center" wrapText="1"/>
    </xf>
    <xf numFmtId="0" fontId="2" fillId="0" borderId="36" xfId="0" applyFont="1" applyBorder="1" applyAlignment="1">
      <alignment horizontal="center" vertical="center" wrapText="1"/>
    </xf>
    <xf numFmtId="0" fontId="1" fillId="0" borderId="36" xfId="0" applyFont="1" applyBorder="1" applyAlignment="1">
      <alignment horizontal="left" vertical="center" wrapText="1"/>
    </xf>
    <xf numFmtId="0" fontId="3" fillId="0" borderId="37" xfId="0" applyFont="1" applyBorder="1" applyAlignment="1">
      <alignment horizontal="center" vertical="center" wrapText="1"/>
    </xf>
    <xf numFmtId="4" fontId="3" fillId="0" borderId="38" xfId="0" applyNumberFormat="1"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4" fontId="3" fillId="0" borderId="42" xfId="0" applyNumberFormat="1" applyFont="1" applyBorder="1" applyAlignment="1">
      <alignment horizontal="center" vertical="center"/>
    </xf>
    <xf numFmtId="0" fontId="3" fillId="0" borderId="42" xfId="0" applyFont="1" applyBorder="1" applyAlignment="1">
      <alignment horizontal="center" vertical="center"/>
    </xf>
    <xf numFmtId="0" fontId="3" fillId="0" borderId="38" xfId="8" applyFont="1" applyBorder="1" applyAlignment="1">
      <alignment horizontal="center" vertical="center" wrapText="1"/>
    </xf>
    <xf numFmtId="0" fontId="3" fillId="0" borderId="37" xfId="8" applyFont="1" applyBorder="1" applyAlignment="1">
      <alignment horizontal="center" vertical="center" wrapText="1"/>
    </xf>
    <xf numFmtId="0" fontId="3" fillId="0" borderId="42" xfId="8" applyFont="1" applyBorder="1" applyAlignment="1">
      <alignment horizontal="center" vertical="center" wrapText="1"/>
    </xf>
    <xf numFmtId="0" fontId="3" fillId="0" borderId="38" xfId="8" applyFont="1" applyBorder="1" applyAlignment="1">
      <alignment horizontal="center" vertical="top" wrapText="1"/>
    </xf>
    <xf numFmtId="0" fontId="3" fillId="0" borderId="42" xfId="8" applyFont="1" applyBorder="1" applyAlignment="1">
      <alignment horizontal="center" vertical="top" wrapText="1"/>
    </xf>
    <xf numFmtId="0" fontId="1" fillId="0" borderId="43"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4" fontId="3" fillId="0" borderId="44" xfId="0" applyNumberFormat="1" applyFont="1" applyBorder="1" applyAlignment="1">
      <alignment horizontal="left" vertical="center" wrapText="1"/>
    </xf>
    <xf numFmtId="4" fontId="3" fillId="0" borderId="45" xfId="0" applyNumberFormat="1" applyFont="1" applyBorder="1" applyAlignment="1">
      <alignment horizontal="left" vertical="center" wrapText="1"/>
    </xf>
    <xf numFmtId="0" fontId="3" fillId="0" borderId="36" xfId="0" applyFont="1" applyBorder="1" applyAlignment="1">
      <alignment horizontal="left" vertical="top" wrapText="1"/>
    </xf>
    <xf numFmtId="0" fontId="2" fillId="0" borderId="36" xfId="0" applyFont="1" applyBorder="1" applyAlignment="1">
      <alignment horizontal="left" wrapText="1"/>
    </xf>
    <xf numFmtId="0" fontId="18" fillId="0" borderId="0" xfId="0" applyFont="1" applyBorder="1" applyAlignment="1">
      <alignment horizontal="center"/>
    </xf>
    <xf numFmtId="0" fontId="1" fillId="0" borderId="36" xfId="0" applyFont="1" applyBorder="1" applyAlignment="1">
      <alignment horizontal="left" wrapText="1"/>
    </xf>
    <xf numFmtId="4" fontId="3" fillId="0" borderId="46" xfId="0" applyNumberFormat="1" applyFont="1" applyBorder="1" applyAlignment="1">
      <alignment horizontal="left" vertical="center" wrapText="1"/>
    </xf>
    <xf numFmtId="0" fontId="3" fillId="0" borderId="5" xfId="0" applyFont="1" applyBorder="1" applyAlignment="1">
      <alignment horizontal="left" vertical="center" wrapText="1"/>
    </xf>
    <xf numFmtId="2" fontId="1" fillId="0" borderId="0" xfId="0" applyNumberFormat="1" applyFont="1" applyBorder="1" applyAlignment="1">
      <alignment horizontal="right" vertical="center"/>
    </xf>
    <xf numFmtId="0" fontId="1" fillId="0" borderId="5" xfId="0" applyFont="1" applyBorder="1" applyAlignment="1">
      <alignment horizontal="center"/>
    </xf>
    <xf numFmtId="4" fontId="1" fillId="0" borderId="5" xfId="0" applyNumberFormat="1" applyFont="1" applyBorder="1" applyAlignment="1">
      <alignment horizontal="center"/>
    </xf>
    <xf numFmtId="1" fontId="2" fillId="0" borderId="5" xfId="0" applyNumberFormat="1" applyFont="1" applyBorder="1" applyAlignment="1">
      <alignment horizontal="center"/>
    </xf>
    <xf numFmtId="0" fontId="1" fillId="0" borderId="0" xfId="0" applyFont="1" applyBorder="1" applyAlignment="1">
      <alignment horizontal="right" wrapText="1"/>
    </xf>
    <xf numFmtId="0" fontId="1" fillId="0" borderId="36" xfId="1" applyFont="1" applyBorder="1" applyAlignment="1">
      <alignment horizontal="left" vertical="center" wrapText="1"/>
    </xf>
    <xf numFmtId="0" fontId="3" fillId="0" borderId="47"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2" fillId="0" borderId="5" xfId="0" applyFont="1" applyBorder="1" applyAlignment="1">
      <alignment horizontal="right" wrapText="1"/>
    </xf>
    <xf numFmtId="0" fontId="2" fillId="0" borderId="36" xfId="1" applyFont="1" applyBorder="1" applyAlignment="1">
      <alignment horizontal="left" vertical="center" wrapText="1"/>
    </xf>
  </cellXfs>
  <cellStyles count="9">
    <cellStyle name="Excel Built-in Normal" xfId="1"/>
    <cellStyle name="Excel Built-in Normal 1" xfId="6"/>
    <cellStyle name="Excel Built-in Normal 2" xfId="7"/>
    <cellStyle name="TableStyleLight1" xfId="8"/>
    <cellStyle name="Гиперссылка" xfId="2" builtinId="8"/>
    <cellStyle name="Обычный" xfId="0" builtinId="0"/>
    <cellStyle name="Обычный 2" xfId="3"/>
    <cellStyle name="Обычный 3" xfId="4"/>
    <cellStyle name="Обычный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48"/>
  <sheetViews>
    <sheetView topLeftCell="A16" workbookViewId="0">
      <selection activeCell="D33" sqref="D33"/>
    </sheetView>
  </sheetViews>
  <sheetFormatPr defaultRowHeight="15"/>
  <cols>
    <col min="1" max="1" width="7.28515625" style="13" bestFit="1" customWidth="1"/>
    <col min="2" max="2" width="48.85546875" style="11" customWidth="1"/>
    <col min="3" max="3" width="9" style="11" bestFit="1" customWidth="1"/>
    <col min="4" max="4" width="20" style="11" customWidth="1"/>
  </cols>
  <sheetData>
    <row r="1" spans="1:4" ht="15.75" thickBot="1">
      <c r="A1" s="242" t="s">
        <v>259</v>
      </c>
      <c r="B1" s="242"/>
      <c r="C1" s="242"/>
      <c r="D1" s="242"/>
    </row>
    <row r="2" spans="1:4" ht="26.25" thickBot="1">
      <c r="A2" s="6" t="s">
        <v>0</v>
      </c>
      <c r="B2" s="7" t="s">
        <v>1</v>
      </c>
      <c r="C2" s="7" t="s">
        <v>2</v>
      </c>
      <c r="D2" s="7" t="s">
        <v>244</v>
      </c>
    </row>
    <row r="3" spans="1:4" ht="15.75" thickBot="1">
      <c r="A3" s="12" t="s">
        <v>154</v>
      </c>
      <c r="B3" s="5" t="s">
        <v>4</v>
      </c>
      <c r="C3" s="4" t="s">
        <v>5</v>
      </c>
      <c r="D3" s="18"/>
    </row>
    <row r="4" spans="1:4" ht="15.75" thickBot="1">
      <c r="A4" s="234" t="s">
        <v>6</v>
      </c>
      <c r="B4" s="235"/>
      <c r="C4" s="235"/>
      <c r="D4" s="236"/>
    </row>
    <row r="5" spans="1:4" ht="39" thickBot="1">
      <c r="A5" s="238" t="s">
        <v>155</v>
      </c>
      <c r="B5" s="240" t="s">
        <v>242</v>
      </c>
      <c r="C5" s="4" t="s">
        <v>5</v>
      </c>
      <c r="D5" s="27" t="s">
        <v>202</v>
      </c>
    </row>
    <row r="6" spans="1:4" ht="15.75" thickBot="1">
      <c r="A6" s="247"/>
      <c r="B6" s="248"/>
      <c r="C6" s="4" t="s">
        <v>5</v>
      </c>
      <c r="D6" s="22">
        <v>42042</v>
      </c>
    </row>
    <row r="7" spans="1:4" ht="15.75" thickBot="1">
      <c r="A7" s="239"/>
      <c r="B7" s="241"/>
      <c r="C7" s="4" t="s">
        <v>5</v>
      </c>
      <c r="D7" s="27">
        <v>1</v>
      </c>
    </row>
    <row r="8" spans="1:4" ht="15.75" thickBot="1">
      <c r="A8" s="238" t="s">
        <v>156</v>
      </c>
      <c r="B8" s="240" t="s">
        <v>7</v>
      </c>
      <c r="C8" s="4" t="s">
        <v>5</v>
      </c>
      <c r="D8" s="65">
        <v>42125</v>
      </c>
    </row>
    <row r="9" spans="1:4" ht="15.75" thickBot="1">
      <c r="A9" s="247"/>
      <c r="B9" s="248"/>
      <c r="C9" s="4" t="s">
        <v>5</v>
      </c>
      <c r="D9" s="65">
        <v>42125</v>
      </c>
    </row>
    <row r="10" spans="1:4" ht="15.75" thickBot="1">
      <c r="A10" s="239"/>
      <c r="B10" s="241"/>
      <c r="C10" s="4" t="s">
        <v>5</v>
      </c>
      <c r="D10" s="27" t="s">
        <v>246</v>
      </c>
    </row>
    <row r="11" spans="1:4" ht="15.75" thickBot="1">
      <c r="A11" s="234" t="s">
        <v>157</v>
      </c>
      <c r="B11" s="235"/>
      <c r="C11" s="235"/>
      <c r="D11" s="236"/>
    </row>
    <row r="12" spans="1:4" ht="36" customHeight="1" thickBot="1">
      <c r="A12" s="12" t="s">
        <v>158</v>
      </c>
      <c r="B12" s="2" t="s">
        <v>8</v>
      </c>
      <c r="C12" s="4" t="s">
        <v>5</v>
      </c>
      <c r="D12" s="4" t="s">
        <v>132</v>
      </c>
    </row>
    <row r="13" spans="1:4" ht="15.75" thickBot="1">
      <c r="A13" s="234" t="s">
        <v>9</v>
      </c>
      <c r="B13" s="235"/>
      <c r="C13" s="235"/>
      <c r="D13" s="236"/>
    </row>
    <row r="14" spans="1:4" ht="15.75" thickBot="1">
      <c r="A14" s="243" t="s">
        <v>159</v>
      </c>
      <c r="B14" s="245" t="s">
        <v>200</v>
      </c>
      <c r="C14" s="4" t="s">
        <v>5</v>
      </c>
      <c r="D14" s="17" t="s">
        <v>225</v>
      </c>
    </row>
    <row r="15" spans="1:4" ht="15.75" thickBot="1">
      <c r="A15" s="244"/>
      <c r="B15" s="246"/>
      <c r="C15" s="4" t="s">
        <v>5</v>
      </c>
      <c r="D15" s="17" t="s">
        <v>226</v>
      </c>
    </row>
    <row r="16" spans="1:4" ht="15.75" thickBot="1">
      <c r="A16" s="244"/>
      <c r="B16" s="246"/>
      <c r="C16" s="4" t="s">
        <v>5</v>
      </c>
      <c r="D16" s="20" t="s">
        <v>247</v>
      </c>
    </row>
    <row r="17" spans="1:4" ht="15.75" thickBot="1">
      <c r="A17" s="244"/>
      <c r="B17" s="246"/>
      <c r="C17" s="4" t="s">
        <v>5</v>
      </c>
      <c r="D17" s="23" t="s">
        <v>256</v>
      </c>
    </row>
    <row r="18" spans="1:4" ht="15.75" thickBot="1">
      <c r="A18" s="244"/>
      <c r="B18" s="246"/>
      <c r="C18" s="4" t="s">
        <v>5</v>
      </c>
      <c r="D18" s="17"/>
    </row>
    <row r="19" spans="1:4" ht="15.75" thickBot="1">
      <c r="A19" s="237" t="s">
        <v>160</v>
      </c>
      <c r="B19" s="14" t="s">
        <v>206</v>
      </c>
      <c r="C19" s="4"/>
      <c r="D19" s="4">
        <v>1982</v>
      </c>
    </row>
    <row r="20" spans="1:4" ht="15.75" thickBot="1">
      <c r="A20" s="237"/>
      <c r="B20" s="15" t="s">
        <v>207</v>
      </c>
      <c r="C20" s="4" t="s">
        <v>5</v>
      </c>
      <c r="D20" s="4">
        <v>1982</v>
      </c>
    </row>
    <row r="21" spans="1:4" ht="15.75" thickBot="1">
      <c r="A21" s="12" t="s">
        <v>161</v>
      </c>
      <c r="B21" s="1" t="s">
        <v>10</v>
      </c>
      <c r="C21" s="3" t="s">
        <v>5</v>
      </c>
      <c r="D21" s="3" t="s">
        <v>248</v>
      </c>
    </row>
    <row r="22" spans="1:4" ht="15.75" thickBot="1">
      <c r="A22" s="12" t="s">
        <v>162</v>
      </c>
      <c r="B22" s="1" t="s">
        <v>11</v>
      </c>
      <c r="C22" s="3" t="s">
        <v>5</v>
      </c>
      <c r="D22" s="3" t="s">
        <v>249</v>
      </c>
    </row>
    <row r="23" spans="1:4" ht="15.75" thickBot="1">
      <c r="A23" s="12" t="s">
        <v>163</v>
      </c>
      <c r="B23" s="1" t="s">
        <v>12</v>
      </c>
      <c r="C23" s="3" t="s">
        <v>5</v>
      </c>
      <c r="D23" s="3"/>
    </row>
    <row r="24" spans="1:4" ht="15.75" thickBot="1">
      <c r="A24" s="12" t="s">
        <v>164</v>
      </c>
      <c r="B24" s="8" t="s">
        <v>152</v>
      </c>
      <c r="C24" s="3" t="s">
        <v>13</v>
      </c>
      <c r="D24" s="19">
        <v>9</v>
      </c>
    </row>
    <row r="25" spans="1:4" ht="15.75" thickBot="1">
      <c r="A25" s="12" t="s">
        <v>165</v>
      </c>
      <c r="B25" s="8" t="s">
        <v>153</v>
      </c>
      <c r="C25" s="3" t="s">
        <v>13</v>
      </c>
      <c r="D25" s="19">
        <v>9</v>
      </c>
    </row>
    <row r="26" spans="1:4" ht="15.75" thickBot="1">
      <c r="A26" s="12" t="s">
        <v>166</v>
      </c>
      <c r="B26" s="1" t="s">
        <v>14</v>
      </c>
      <c r="C26" s="3" t="s">
        <v>13</v>
      </c>
      <c r="D26" s="19">
        <v>1</v>
      </c>
    </row>
    <row r="27" spans="1:4" ht="15.75" thickBot="1">
      <c r="A27" s="12" t="s">
        <v>167</v>
      </c>
      <c r="B27" s="1" t="s">
        <v>15</v>
      </c>
      <c r="C27" s="3" t="s">
        <v>13</v>
      </c>
      <c r="D27" s="19">
        <v>1</v>
      </c>
    </row>
    <row r="28" spans="1:4" ht="15.75" thickBot="1">
      <c r="A28" s="12" t="s">
        <v>168</v>
      </c>
      <c r="B28" s="1" t="s">
        <v>16</v>
      </c>
      <c r="C28" s="3" t="s">
        <v>5</v>
      </c>
      <c r="D28" s="19"/>
    </row>
    <row r="29" spans="1:4" ht="15.75" thickBot="1">
      <c r="A29" s="12" t="s">
        <v>169</v>
      </c>
      <c r="B29" s="9" t="s">
        <v>170</v>
      </c>
      <c r="C29" s="3" t="s">
        <v>13</v>
      </c>
      <c r="D29" s="19">
        <v>53</v>
      </c>
    </row>
    <row r="30" spans="1:4" ht="15.75" thickBot="1">
      <c r="A30" s="12" t="s">
        <v>171</v>
      </c>
      <c r="B30" s="9" t="s">
        <v>172</v>
      </c>
      <c r="C30" s="3" t="s">
        <v>13</v>
      </c>
      <c r="D30" s="19">
        <v>1</v>
      </c>
    </row>
    <row r="31" spans="1:4" ht="15.75" thickBot="1">
      <c r="A31" s="12" t="s">
        <v>173</v>
      </c>
      <c r="B31" s="1" t="s">
        <v>17</v>
      </c>
      <c r="C31" s="4" t="s">
        <v>18</v>
      </c>
      <c r="D31" s="19">
        <v>4224.5</v>
      </c>
    </row>
    <row r="32" spans="1:4" ht="15.75" thickBot="1">
      <c r="A32" s="12" t="s">
        <v>174</v>
      </c>
      <c r="B32" s="8" t="s">
        <v>203</v>
      </c>
      <c r="C32" s="4" t="s">
        <v>18</v>
      </c>
      <c r="D32" s="19">
        <v>3421.4</v>
      </c>
    </row>
    <row r="33" spans="1:4" ht="15.75" thickBot="1">
      <c r="A33" s="12" t="s">
        <v>175</v>
      </c>
      <c r="B33" s="8" t="s">
        <v>204</v>
      </c>
      <c r="C33" s="4" t="s">
        <v>18</v>
      </c>
      <c r="D33" s="19">
        <v>189.2</v>
      </c>
    </row>
    <row r="34" spans="1:4" ht="26.25" thickBot="1">
      <c r="A34" s="12" t="s">
        <v>176</v>
      </c>
      <c r="B34" s="8" t="s">
        <v>205</v>
      </c>
      <c r="C34" s="4" t="s">
        <v>18</v>
      </c>
      <c r="D34" s="19">
        <v>655.5</v>
      </c>
    </row>
    <row r="35" spans="1:4" ht="26.25" thickBot="1">
      <c r="A35" s="12" t="s">
        <v>177</v>
      </c>
      <c r="B35" s="1" t="s">
        <v>19</v>
      </c>
      <c r="C35" s="4" t="s">
        <v>5</v>
      </c>
      <c r="D35" s="19" t="s">
        <v>250</v>
      </c>
    </row>
    <row r="36" spans="1:4" ht="26.25" thickBot="1">
      <c r="A36" s="12" t="s">
        <v>178</v>
      </c>
      <c r="B36" s="1" t="s">
        <v>20</v>
      </c>
      <c r="C36" s="4" t="s">
        <v>18</v>
      </c>
      <c r="D36" s="19">
        <v>857.5</v>
      </c>
    </row>
    <row r="37" spans="1:4" ht="15.75" thickBot="1">
      <c r="A37" s="12" t="s">
        <v>179</v>
      </c>
      <c r="B37" s="1" t="s">
        <v>21</v>
      </c>
      <c r="C37" s="4" t="s">
        <v>18</v>
      </c>
      <c r="D37" s="19" t="s">
        <v>250</v>
      </c>
    </row>
    <row r="38" spans="1:4" ht="15.75" thickBot="1">
      <c r="A38" s="12" t="s">
        <v>180</v>
      </c>
      <c r="B38" s="2" t="s">
        <v>22</v>
      </c>
      <c r="C38" s="3" t="s">
        <v>5</v>
      </c>
      <c r="D38" s="4" t="s">
        <v>250</v>
      </c>
    </row>
    <row r="39" spans="1:4" ht="15.75" thickBot="1">
      <c r="A39" s="238" t="s">
        <v>181</v>
      </c>
      <c r="B39" s="240" t="s">
        <v>23</v>
      </c>
      <c r="C39" s="3"/>
      <c r="D39" s="4" t="s">
        <v>250</v>
      </c>
    </row>
    <row r="40" spans="1:4" ht="15.75" thickBot="1">
      <c r="A40" s="239"/>
      <c r="B40" s="241"/>
      <c r="C40" s="3" t="s">
        <v>5</v>
      </c>
      <c r="D40" s="4" t="s">
        <v>250</v>
      </c>
    </row>
    <row r="41" spans="1:4" ht="15.75" thickBot="1">
      <c r="A41" s="238" t="s">
        <v>182</v>
      </c>
      <c r="B41" s="240" t="s">
        <v>24</v>
      </c>
      <c r="C41" s="3" t="s">
        <v>5</v>
      </c>
      <c r="D41" s="4" t="s">
        <v>250</v>
      </c>
    </row>
    <row r="42" spans="1:4" ht="15.75" thickBot="1">
      <c r="A42" s="239"/>
      <c r="B42" s="241"/>
      <c r="C42" s="3"/>
      <c r="D42" s="4" t="s">
        <v>250</v>
      </c>
    </row>
    <row r="43" spans="1:4" ht="15.75" thickBot="1">
      <c r="A43" s="12" t="s">
        <v>183</v>
      </c>
      <c r="B43" s="1" t="s">
        <v>25</v>
      </c>
      <c r="C43" s="3" t="s">
        <v>5</v>
      </c>
      <c r="D43" s="4" t="s">
        <v>250</v>
      </c>
    </row>
    <row r="44" spans="1:4" ht="15.75" thickBot="1">
      <c r="A44" s="12" t="s">
        <v>184</v>
      </c>
      <c r="B44" s="1" t="s">
        <v>26</v>
      </c>
      <c r="C44" s="3" t="s">
        <v>5</v>
      </c>
      <c r="D44" s="3" t="s">
        <v>250</v>
      </c>
    </row>
    <row r="45" spans="1:4" ht="15.75" customHeight="1" thickBot="1">
      <c r="A45" s="234" t="s">
        <v>27</v>
      </c>
      <c r="B45" s="235"/>
      <c r="C45" s="235"/>
      <c r="D45" s="236"/>
    </row>
    <row r="46" spans="1:4" ht="15.75" thickBot="1">
      <c r="A46" s="12" t="s">
        <v>185</v>
      </c>
      <c r="B46" s="1" t="s">
        <v>28</v>
      </c>
      <c r="C46" s="10" t="s">
        <v>13</v>
      </c>
      <c r="D46" s="19" t="s">
        <v>250</v>
      </c>
    </row>
    <row r="47" spans="1:4" ht="15.75" thickBot="1">
      <c r="A47" s="12" t="s">
        <v>186</v>
      </c>
      <c r="B47" s="1" t="s">
        <v>29</v>
      </c>
      <c r="C47" s="10" t="s">
        <v>13</v>
      </c>
      <c r="D47" s="19" t="s">
        <v>250</v>
      </c>
    </row>
    <row r="48" spans="1:4" ht="15.75" thickBot="1">
      <c r="A48" s="12" t="s">
        <v>187</v>
      </c>
      <c r="B48" s="1" t="s">
        <v>30</v>
      </c>
      <c r="C48" s="10" t="s">
        <v>13</v>
      </c>
      <c r="D48" s="19" t="s">
        <v>250</v>
      </c>
    </row>
  </sheetData>
  <mergeCells count="16">
    <mergeCell ref="A1:D1"/>
    <mergeCell ref="A14:A18"/>
    <mergeCell ref="B14:B18"/>
    <mergeCell ref="A5:A7"/>
    <mergeCell ref="B5:B7"/>
    <mergeCell ref="A8:A10"/>
    <mergeCell ref="B8:B10"/>
    <mergeCell ref="A4:D4"/>
    <mergeCell ref="A11:D11"/>
    <mergeCell ref="A13:D13"/>
    <mergeCell ref="A45:D45"/>
    <mergeCell ref="A19:A20"/>
    <mergeCell ref="A39:A40"/>
    <mergeCell ref="B39:B40"/>
    <mergeCell ref="A41:A42"/>
    <mergeCell ref="B41:B42"/>
  </mergeCells>
  <phoneticPr fontId="0" type="noConversion"/>
  <pageMargins left="0.48" right="0.7" top="0.5" bottom="0.46" header="0.3" footer="0.3"/>
  <pageSetup paperSize="9"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dimension ref="A1:D86"/>
  <sheetViews>
    <sheetView topLeftCell="A31" workbookViewId="0">
      <selection activeCell="J17" sqref="J17"/>
    </sheetView>
  </sheetViews>
  <sheetFormatPr defaultRowHeight="15"/>
  <cols>
    <col min="1" max="1" width="7.28515625" style="67" customWidth="1"/>
    <col min="2" max="2" width="37.140625" style="67" customWidth="1"/>
    <col min="3" max="3" width="9" style="67" customWidth="1"/>
    <col min="4" max="4" width="32.85546875" style="77" customWidth="1"/>
  </cols>
  <sheetData>
    <row r="1" spans="1:4" ht="51.75" customHeight="1" thickBot="1">
      <c r="A1" s="252" t="s">
        <v>188</v>
      </c>
      <c r="B1" s="252"/>
      <c r="C1" s="252"/>
      <c r="D1" s="252"/>
    </row>
    <row r="2" spans="1:4">
      <c r="A2" s="81" t="s">
        <v>0</v>
      </c>
      <c r="B2" s="82" t="s">
        <v>1</v>
      </c>
      <c r="C2" s="82" t="s">
        <v>2</v>
      </c>
      <c r="D2" s="83" t="s">
        <v>3</v>
      </c>
    </row>
    <row r="3" spans="1:4">
      <c r="A3" s="84" t="s">
        <v>300</v>
      </c>
      <c r="B3" s="78" t="s">
        <v>4</v>
      </c>
      <c r="C3" s="79" t="s">
        <v>5</v>
      </c>
      <c r="D3" s="85"/>
    </row>
    <row r="4" spans="1:4" ht="15.75" customHeight="1">
      <c r="A4" s="249" t="s">
        <v>31</v>
      </c>
      <c r="B4" s="250"/>
      <c r="C4" s="250"/>
      <c r="D4" s="251"/>
    </row>
    <row r="5" spans="1:4">
      <c r="A5" s="84">
        <v>2</v>
      </c>
      <c r="B5" s="80" t="s">
        <v>32</v>
      </c>
      <c r="C5" s="79" t="s">
        <v>5</v>
      </c>
      <c r="D5" s="86" t="s">
        <v>133</v>
      </c>
    </row>
    <row r="6" spans="1:4" ht="15.75" customHeight="1">
      <c r="A6" s="249" t="s">
        <v>33</v>
      </c>
      <c r="B6" s="250"/>
      <c r="C6" s="250"/>
      <c r="D6" s="251"/>
    </row>
    <row r="7" spans="1:4">
      <c r="A7" s="84">
        <v>3</v>
      </c>
      <c r="B7" s="80" t="s">
        <v>34</v>
      </c>
      <c r="C7" s="79" t="s">
        <v>5</v>
      </c>
      <c r="D7" s="86" t="s">
        <v>134</v>
      </c>
    </row>
    <row r="8" spans="1:4">
      <c r="A8" s="84">
        <v>4</v>
      </c>
      <c r="B8" s="80" t="s">
        <v>35</v>
      </c>
      <c r="C8" s="79" t="s">
        <v>5</v>
      </c>
      <c r="D8" s="86" t="s">
        <v>251</v>
      </c>
    </row>
    <row r="9" spans="1:4" ht="15.75" customHeight="1">
      <c r="A9" s="249" t="s">
        <v>301</v>
      </c>
      <c r="B9" s="250"/>
      <c r="C9" s="250"/>
      <c r="D9" s="251"/>
    </row>
    <row r="10" spans="1:4">
      <c r="A10" s="84">
        <v>5</v>
      </c>
      <c r="B10" s="80" t="s">
        <v>36</v>
      </c>
      <c r="C10" s="79" t="s">
        <v>5</v>
      </c>
      <c r="D10" s="86" t="s">
        <v>135</v>
      </c>
    </row>
    <row r="11" spans="1:4" ht="25.5" customHeight="1">
      <c r="A11" s="249" t="s">
        <v>37</v>
      </c>
      <c r="B11" s="250"/>
      <c r="C11" s="250"/>
      <c r="D11" s="251"/>
    </row>
    <row r="12" spans="1:4">
      <c r="A12" s="84">
        <v>6</v>
      </c>
      <c r="B12" s="80" t="s">
        <v>38</v>
      </c>
      <c r="C12" s="79" t="s">
        <v>5</v>
      </c>
      <c r="D12" s="86" t="s">
        <v>252</v>
      </c>
    </row>
    <row r="13" spans="1:4">
      <c r="A13" s="84">
        <v>7</v>
      </c>
      <c r="B13" s="80" t="s">
        <v>39</v>
      </c>
      <c r="C13" s="79" t="s">
        <v>5</v>
      </c>
      <c r="D13" s="86" t="s">
        <v>253</v>
      </c>
    </row>
    <row r="14" spans="1:4" ht="15.75" customHeight="1">
      <c r="A14" s="249" t="s">
        <v>40</v>
      </c>
      <c r="B14" s="250"/>
      <c r="C14" s="250"/>
      <c r="D14" s="251"/>
    </row>
    <row r="15" spans="1:4">
      <c r="A15" s="84">
        <v>8</v>
      </c>
      <c r="B15" s="80" t="s">
        <v>41</v>
      </c>
      <c r="C15" s="79" t="s">
        <v>18</v>
      </c>
      <c r="D15" s="86">
        <v>150.1</v>
      </c>
    </row>
    <row r="16" spans="1:4" ht="15.75" customHeight="1">
      <c r="A16" s="249" t="s">
        <v>42</v>
      </c>
      <c r="B16" s="250"/>
      <c r="C16" s="250"/>
      <c r="D16" s="251"/>
    </row>
    <row r="17" spans="1:4">
      <c r="A17" s="84">
        <v>9</v>
      </c>
      <c r="B17" s="80" t="s">
        <v>43</v>
      </c>
      <c r="C17" s="79" t="s">
        <v>5</v>
      </c>
      <c r="D17" s="87" t="s">
        <v>254</v>
      </c>
    </row>
    <row r="18" spans="1:4">
      <c r="A18" s="84">
        <v>10</v>
      </c>
      <c r="B18" s="80" t="s">
        <v>44</v>
      </c>
      <c r="C18" s="79" t="s">
        <v>13</v>
      </c>
      <c r="D18" s="87">
        <v>1</v>
      </c>
    </row>
    <row r="19" spans="1:4" ht="15.75" customHeight="1">
      <c r="A19" s="249" t="s">
        <v>302</v>
      </c>
      <c r="B19" s="250"/>
      <c r="C19" s="250"/>
      <c r="D19" s="251"/>
    </row>
    <row r="20" spans="1:4">
      <c r="A20" s="84">
        <v>11</v>
      </c>
      <c r="B20" s="80" t="s">
        <v>45</v>
      </c>
      <c r="C20" s="79" t="s">
        <v>5</v>
      </c>
      <c r="D20" s="88">
        <v>1</v>
      </c>
    </row>
    <row r="21" spans="1:4">
      <c r="A21" s="84">
        <v>12</v>
      </c>
      <c r="B21" s="80" t="s">
        <v>46</v>
      </c>
      <c r="C21" s="79" t="s">
        <v>5</v>
      </c>
      <c r="D21" s="88" t="s">
        <v>255</v>
      </c>
    </row>
    <row r="22" spans="1:4">
      <c r="A22" s="84">
        <v>13</v>
      </c>
      <c r="B22" s="80" t="s">
        <v>47</v>
      </c>
      <c r="C22" s="79" t="s">
        <v>5</v>
      </c>
      <c r="D22" s="88">
        <v>1982</v>
      </c>
    </row>
    <row r="23" spans="1:4" ht="15.75" customHeight="1">
      <c r="A23" s="249" t="s">
        <v>48</v>
      </c>
      <c r="B23" s="250"/>
      <c r="C23" s="250"/>
      <c r="D23" s="251"/>
    </row>
    <row r="24" spans="1:4">
      <c r="A24" s="84">
        <v>14</v>
      </c>
      <c r="B24" s="80" t="s">
        <v>49</v>
      </c>
      <c r="C24" s="79" t="s">
        <v>5</v>
      </c>
      <c r="D24" s="87" t="s">
        <v>136</v>
      </c>
    </row>
    <row r="25" spans="1:4">
      <c r="A25" s="84">
        <v>15</v>
      </c>
      <c r="B25" s="80" t="s">
        <v>50</v>
      </c>
      <c r="C25" s="79" t="s">
        <v>5</v>
      </c>
      <c r="D25" s="86" t="s">
        <v>143</v>
      </c>
    </row>
    <row r="26" spans="1:4">
      <c r="A26" s="84">
        <v>16</v>
      </c>
      <c r="B26" s="80" t="s">
        <v>51</v>
      </c>
      <c r="C26" s="79" t="s">
        <v>5</v>
      </c>
      <c r="D26" s="87" t="s">
        <v>144</v>
      </c>
    </row>
    <row r="27" spans="1:4">
      <c r="A27" s="84">
        <v>17</v>
      </c>
      <c r="B27" s="80" t="s">
        <v>52</v>
      </c>
      <c r="C27" s="79" t="s">
        <v>5</v>
      </c>
      <c r="D27" s="87" t="s">
        <v>67</v>
      </c>
    </row>
    <row r="28" spans="1:4">
      <c r="A28" s="84">
        <v>18</v>
      </c>
      <c r="B28" s="80" t="s">
        <v>53</v>
      </c>
      <c r="C28" s="79" t="s">
        <v>5</v>
      </c>
      <c r="D28" s="89" t="s">
        <v>250</v>
      </c>
    </row>
    <row r="29" spans="1:4">
      <c r="A29" s="84">
        <v>19</v>
      </c>
      <c r="B29" s="80" t="s">
        <v>54</v>
      </c>
      <c r="C29" s="79" t="s">
        <v>5</v>
      </c>
      <c r="D29" s="89" t="s">
        <v>250</v>
      </c>
    </row>
    <row r="30" spans="1:4" ht="15.75" customHeight="1">
      <c r="A30" s="249" t="s">
        <v>48</v>
      </c>
      <c r="B30" s="250"/>
      <c r="C30" s="250"/>
      <c r="D30" s="251"/>
    </row>
    <row r="31" spans="1:4">
      <c r="A31" s="84">
        <v>20</v>
      </c>
      <c r="B31" s="80" t="s">
        <v>49</v>
      </c>
      <c r="C31" s="79" t="s">
        <v>5</v>
      </c>
      <c r="D31" s="87" t="s">
        <v>138</v>
      </c>
    </row>
    <row r="32" spans="1:4">
      <c r="A32" s="84">
        <v>21</v>
      </c>
      <c r="B32" s="80" t="s">
        <v>50</v>
      </c>
      <c r="C32" s="79" t="s">
        <v>5</v>
      </c>
      <c r="D32" s="87" t="s">
        <v>142</v>
      </c>
    </row>
    <row r="33" spans="1:4">
      <c r="A33" s="84">
        <v>22</v>
      </c>
      <c r="B33" s="80" t="s">
        <v>51</v>
      </c>
      <c r="C33" s="79" t="s">
        <v>5</v>
      </c>
      <c r="D33" s="87" t="s">
        <v>199</v>
      </c>
    </row>
    <row r="34" spans="1:4">
      <c r="A34" s="84">
        <v>23</v>
      </c>
      <c r="B34" s="80" t="s">
        <v>52</v>
      </c>
      <c r="C34" s="79" t="s">
        <v>5</v>
      </c>
      <c r="D34" s="87" t="s">
        <v>67</v>
      </c>
    </row>
    <row r="35" spans="1:4">
      <c r="A35" s="84">
        <v>24</v>
      </c>
      <c r="B35" s="80" t="s">
        <v>53</v>
      </c>
      <c r="C35" s="79" t="s">
        <v>5</v>
      </c>
      <c r="D35" s="86" t="s">
        <v>5</v>
      </c>
    </row>
    <row r="36" spans="1:4">
      <c r="A36" s="84">
        <v>25</v>
      </c>
      <c r="B36" s="80" t="s">
        <v>54</v>
      </c>
      <c r="C36" s="79" t="s">
        <v>5</v>
      </c>
      <c r="D36" s="86" t="s">
        <v>5</v>
      </c>
    </row>
    <row r="37" spans="1:4" ht="15.75" customHeight="1">
      <c r="A37" s="249" t="s">
        <v>48</v>
      </c>
      <c r="B37" s="250"/>
      <c r="C37" s="250"/>
      <c r="D37" s="251"/>
    </row>
    <row r="38" spans="1:4">
      <c r="A38" s="84">
        <v>26</v>
      </c>
      <c r="B38" s="80" t="s">
        <v>49</v>
      </c>
      <c r="C38" s="79" t="s">
        <v>5</v>
      </c>
      <c r="D38" s="87" t="s">
        <v>137</v>
      </c>
    </row>
    <row r="39" spans="1:4">
      <c r="A39" s="84">
        <v>27</v>
      </c>
      <c r="B39" s="80" t="s">
        <v>50</v>
      </c>
      <c r="C39" s="79" t="s">
        <v>5</v>
      </c>
      <c r="D39" s="86" t="s">
        <v>142</v>
      </c>
    </row>
    <row r="40" spans="1:4">
      <c r="A40" s="84">
        <v>28</v>
      </c>
      <c r="B40" s="80" t="s">
        <v>51</v>
      </c>
      <c r="C40" s="79" t="s">
        <v>5</v>
      </c>
      <c r="D40" s="86" t="s">
        <v>5</v>
      </c>
    </row>
    <row r="41" spans="1:4">
      <c r="A41" s="84">
        <v>29</v>
      </c>
      <c r="B41" s="80" t="s">
        <v>52</v>
      </c>
      <c r="C41" s="79" t="s">
        <v>5</v>
      </c>
      <c r="D41" s="87" t="s">
        <v>67</v>
      </c>
    </row>
    <row r="42" spans="1:4">
      <c r="A42" s="84">
        <v>30</v>
      </c>
      <c r="B42" s="80" t="s">
        <v>53</v>
      </c>
      <c r="C42" s="79" t="s">
        <v>5</v>
      </c>
      <c r="D42" s="86" t="s">
        <v>5</v>
      </c>
    </row>
    <row r="43" spans="1:4">
      <c r="A43" s="84">
        <v>31</v>
      </c>
      <c r="B43" s="80" t="s">
        <v>54</v>
      </c>
      <c r="C43" s="79" t="s">
        <v>5</v>
      </c>
      <c r="D43" s="86"/>
    </row>
    <row r="44" spans="1:4" ht="15.75" customHeight="1">
      <c r="A44" s="249" t="s">
        <v>48</v>
      </c>
      <c r="B44" s="250"/>
      <c r="C44" s="250"/>
      <c r="D44" s="251"/>
    </row>
    <row r="45" spans="1:4">
      <c r="A45" s="84">
        <v>32</v>
      </c>
      <c r="B45" s="80" t="s">
        <v>49</v>
      </c>
      <c r="C45" s="79" t="s">
        <v>5</v>
      </c>
      <c r="D45" s="87" t="s">
        <v>140</v>
      </c>
    </row>
    <row r="46" spans="1:4">
      <c r="A46" s="84">
        <v>33</v>
      </c>
      <c r="B46" s="80" t="s">
        <v>50</v>
      </c>
      <c r="C46" s="79" t="s">
        <v>5</v>
      </c>
      <c r="D46" s="87" t="s">
        <v>142</v>
      </c>
    </row>
    <row r="47" spans="1:4">
      <c r="A47" s="84">
        <v>34</v>
      </c>
      <c r="B47" s="80" t="s">
        <v>51</v>
      </c>
      <c r="C47" s="79" t="s">
        <v>5</v>
      </c>
      <c r="D47" s="87" t="s">
        <v>5</v>
      </c>
    </row>
    <row r="48" spans="1:4">
      <c r="A48" s="84">
        <v>35</v>
      </c>
      <c r="B48" s="80" t="s">
        <v>52</v>
      </c>
      <c r="C48" s="79" t="s">
        <v>5</v>
      </c>
      <c r="D48" s="87" t="s">
        <v>146</v>
      </c>
    </row>
    <row r="49" spans="1:4">
      <c r="A49" s="84">
        <v>36</v>
      </c>
      <c r="B49" s="80" t="s">
        <v>53</v>
      </c>
      <c r="C49" s="79" t="s">
        <v>5</v>
      </c>
      <c r="D49" s="87" t="s">
        <v>5</v>
      </c>
    </row>
    <row r="50" spans="1:4" ht="36.75" customHeight="1">
      <c r="A50" s="84">
        <v>37</v>
      </c>
      <c r="B50" s="80" t="s">
        <v>54</v>
      </c>
      <c r="C50" s="79" t="s">
        <v>5</v>
      </c>
      <c r="D50" s="87" t="s">
        <v>5</v>
      </c>
    </row>
    <row r="51" spans="1:4" ht="15.75" customHeight="1">
      <c r="A51" s="249" t="s">
        <v>48</v>
      </c>
      <c r="B51" s="250"/>
      <c r="C51" s="250"/>
      <c r="D51" s="251"/>
    </row>
    <row r="52" spans="1:4">
      <c r="A52" s="84">
        <v>38</v>
      </c>
      <c r="B52" s="80" t="s">
        <v>49</v>
      </c>
      <c r="C52" s="79" t="s">
        <v>5</v>
      </c>
      <c r="D52" s="87" t="s">
        <v>139</v>
      </c>
    </row>
    <row r="53" spans="1:4">
      <c r="A53" s="84">
        <v>39</v>
      </c>
      <c r="B53" s="80" t="s">
        <v>50</v>
      </c>
      <c r="C53" s="79" t="s">
        <v>5</v>
      </c>
      <c r="D53" s="87" t="s">
        <v>143</v>
      </c>
    </row>
    <row r="54" spans="1:4">
      <c r="A54" s="84">
        <v>40</v>
      </c>
      <c r="B54" s="80" t="s">
        <v>51</v>
      </c>
      <c r="C54" s="79" t="s">
        <v>5</v>
      </c>
      <c r="D54" s="87" t="s">
        <v>144</v>
      </c>
    </row>
    <row r="55" spans="1:4">
      <c r="A55" s="84">
        <v>41</v>
      </c>
      <c r="B55" s="80" t="s">
        <v>52</v>
      </c>
      <c r="C55" s="79" t="s">
        <v>5</v>
      </c>
      <c r="D55" s="87" t="s">
        <v>147</v>
      </c>
    </row>
    <row r="56" spans="1:4">
      <c r="A56" s="84">
        <v>42</v>
      </c>
      <c r="B56" s="80" t="s">
        <v>53</v>
      </c>
      <c r="C56" s="79" t="s">
        <v>5</v>
      </c>
      <c r="D56" s="90">
        <v>40866</v>
      </c>
    </row>
    <row r="57" spans="1:4">
      <c r="A57" s="84">
        <v>43</v>
      </c>
      <c r="B57" s="80" t="s">
        <v>54</v>
      </c>
      <c r="C57" s="79" t="s">
        <v>5</v>
      </c>
      <c r="D57" s="90">
        <v>46660</v>
      </c>
    </row>
    <row r="58" spans="1:4" ht="15.75" customHeight="1">
      <c r="A58" s="249" t="s">
        <v>48</v>
      </c>
      <c r="B58" s="250"/>
      <c r="C58" s="250"/>
      <c r="D58" s="251"/>
    </row>
    <row r="59" spans="1:4">
      <c r="A59" s="84">
        <v>44</v>
      </c>
      <c r="B59" s="80" t="s">
        <v>49</v>
      </c>
      <c r="C59" s="79" t="s">
        <v>5</v>
      </c>
      <c r="D59" s="87" t="s">
        <v>141</v>
      </c>
    </row>
    <row r="60" spans="1:4">
      <c r="A60" s="84">
        <v>45</v>
      </c>
      <c r="B60" s="80" t="s">
        <v>50</v>
      </c>
      <c r="C60" s="79" t="s">
        <v>5</v>
      </c>
      <c r="D60" s="87" t="s">
        <v>303</v>
      </c>
    </row>
    <row r="61" spans="1:4">
      <c r="A61" s="84">
        <v>46</v>
      </c>
      <c r="B61" s="80" t="s">
        <v>51</v>
      </c>
      <c r="C61" s="79" t="s">
        <v>5</v>
      </c>
      <c r="D61" s="87" t="s">
        <v>5</v>
      </c>
    </row>
    <row r="62" spans="1:4">
      <c r="A62" s="84">
        <v>47</v>
      </c>
      <c r="B62" s="80" t="s">
        <v>52</v>
      </c>
      <c r="C62" s="79" t="s">
        <v>5</v>
      </c>
      <c r="D62" s="87" t="s">
        <v>67</v>
      </c>
    </row>
    <row r="63" spans="1:4">
      <c r="A63" s="84">
        <v>48</v>
      </c>
      <c r="B63" s="80" t="s">
        <v>53</v>
      </c>
      <c r="C63" s="79" t="s">
        <v>5</v>
      </c>
      <c r="D63" s="87" t="s">
        <v>5</v>
      </c>
    </row>
    <row r="64" spans="1:4">
      <c r="A64" s="84">
        <v>49</v>
      </c>
      <c r="B64" s="80" t="s">
        <v>54</v>
      </c>
      <c r="C64" s="79" t="s">
        <v>5</v>
      </c>
      <c r="D64" s="87" t="s">
        <v>5</v>
      </c>
    </row>
    <row r="65" spans="1:4" ht="15.75" customHeight="1">
      <c r="A65" s="249" t="s">
        <v>55</v>
      </c>
      <c r="B65" s="250"/>
      <c r="C65" s="250"/>
      <c r="D65" s="251"/>
    </row>
    <row r="66" spans="1:4">
      <c r="A66" s="84">
        <v>50</v>
      </c>
      <c r="B66" s="80" t="s">
        <v>56</v>
      </c>
      <c r="C66" s="79" t="s">
        <v>5</v>
      </c>
      <c r="D66" s="87" t="s">
        <v>227</v>
      </c>
    </row>
    <row r="67" spans="1:4">
      <c r="A67" s="84">
        <v>51</v>
      </c>
      <c r="B67" s="80" t="s">
        <v>57</v>
      </c>
      <c r="C67" s="79" t="s">
        <v>13</v>
      </c>
      <c r="D67" s="87">
        <v>1</v>
      </c>
    </row>
    <row r="68" spans="1:4" ht="15.75" customHeight="1">
      <c r="A68" s="249" t="s">
        <v>58</v>
      </c>
      <c r="B68" s="250"/>
      <c r="C68" s="250"/>
      <c r="D68" s="251"/>
    </row>
    <row r="69" spans="1:4">
      <c r="A69" s="84">
        <v>52</v>
      </c>
      <c r="B69" s="80" t="s">
        <v>59</v>
      </c>
      <c r="C69" s="79" t="s">
        <v>5</v>
      </c>
      <c r="D69" s="86" t="s">
        <v>227</v>
      </c>
    </row>
    <row r="70" spans="1:4" ht="15.75" customHeight="1">
      <c r="A70" s="249" t="s">
        <v>60</v>
      </c>
      <c r="B70" s="250"/>
      <c r="C70" s="250"/>
      <c r="D70" s="251"/>
    </row>
    <row r="71" spans="1:4">
      <c r="A71" s="84">
        <v>53</v>
      </c>
      <c r="B71" s="80" t="s">
        <v>61</v>
      </c>
      <c r="C71" s="79" t="s">
        <v>5</v>
      </c>
      <c r="D71" s="86" t="s">
        <v>148</v>
      </c>
    </row>
    <row r="72" spans="1:4" ht="15.75" customHeight="1">
      <c r="A72" s="249" t="s">
        <v>62</v>
      </c>
      <c r="B72" s="250"/>
      <c r="C72" s="250"/>
      <c r="D72" s="251"/>
    </row>
    <row r="73" spans="1:4">
      <c r="A73" s="84">
        <v>54</v>
      </c>
      <c r="B73" s="80" t="s">
        <v>63</v>
      </c>
      <c r="C73" s="79" t="s">
        <v>5</v>
      </c>
      <c r="D73" s="86" t="s">
        <v>227</v>
      </c>
    </row>
    <row r="74" spans="1:4" ht="15.75" customHeight="1">
      <c r="A74" s="249" t="s">
        <v>64</v>
      </c>
      <c r="B74" s="250"/>
      <c r="C74" s="250"/>
      <c r="D74" s="251"/>
    </row>
    <row r="75" spans="1:4">
      <c r="A75" s="84">
        <v>55</v>
      </c>
      <c r="B75" s="80" t="s">
        <v>65</v>
      </c>
      <c r="C75" s="79" t="s">
        <v>5</v>
      </c>
      <c r="D75" s="86" t="s">
        <v>227</v>
      </c>
    </row>
    <row r="76" spans="1:4">
      <c r="A76" s="84">
        <v>56</v>
      </c>
      <c r="B76" s="80" t="s">
        <v>66</v>
      </c>
      <c r="C76" s="79" t="s">
        <v>67</v>
      </c>
      <c r="D76" s="87" t="s">
        <v>5</v>
      </c>
    </row>
    <row r="77" spans="1:4" ht="15.75" customHeight="1">
      <c r="A77" s="249" t="s">
        <v>68</v>
      </c>
      <c r="B77" s="250"/>
      <c r="C77" s="250"/>
      <c r="D77" s="251"/>
    </row>
    <row r="78" spans="1:4">
      <c r="A78" s="84">
        <v>57</v>
      </c>
      <c r="B78" s="80" t="s">
        <v>69</v>
      </c>
      <c r="C78" s="79" t="s">
        <v>5</v>
      </c>
      <c r="D78" s="86" t="s">
        <v>227</v>
      </c>
    </row>
    <row r="79" spans="1:4" ht="15.75" customHeight="1">
      <c r="A79" s="249" t="s">
        <v>70</v>
      </c>
      <c r="B79" s="250"/>
      <c r="C79" s="250"/>
      <c r="D79" s="251"/>
    </row>
    <row r="80" spans="1:4">
      <c r="A80" s="84">
        <v>58</v>
      </c>
      <c r="B80" s="80" t="s">
        <v>71</v>
      </c>
      <c r="C80" s="79" t="s">
        <v>5</v>
      </c>
      <c r="D80" s="87" t="s">
        <v>149</v>
      </c>
    </row>
    <row r="81" spans="1:4" ht="15.75" customHeight="1">
      <c r="A81" s="249" t="s">
        <v>72</v>
      </c>
      <c r="B81" s="250"/>
      <c r="C81" s="250"/>
      <c r="D81" s="251"/>
    </row>
    <row r="82" spans="1:4">
      <c r="A82" s="84">
        <v>59</v>
      </c>
      <c r="B82" s="80" t="s">
        <v>73</v>
      </c>
      <c r="C82" s="79" t="s">
        <v>5</v>
      </c>
      <c r="D82" s="87" t="s">
        <v>228</v>
      </c>
    </row>
    <row r="83" spans="1:4" ht="15.75" customHeight="1">
      <c r="A83" s="249" t="s">
        <v>74</v>
      </c>
      <c r="B83" s="250"/>
      <c r="C83" s="250"/>
      <c r="D83" s="251"/>
    </row>
    <row r="84" spans="1:4">
      <c r="A84" s="84">
        <v>60</v>
      </c>
      <c r="B84" s="80" t="s">
        <v>75</v>
      </c>
      <c r="C84" s="79" t="s">
        <v>5</v>
      </c>
      <c r="D84" s="87" t="s">
        <v>229</v>
      </c>
    </row>
    <row r="85" spans="1:4" ht="15.75" customHeight="1">
      <c r="A85" s="249" t="s">
        <v>304</v>
      </c>
      <c r="B85" s="250"/>
      <c r="C85" s="250"/>
      <c r="D85" s="251"/>
    </row>
    <row r="86" spans="1:4" ht="18" customHeight="1" thickBot="1">
      <c r="A86" s="91">
        <v>61</v>
      </c>
      <c r="B86" s="92" t="s">
        <v>76</v>
      </c>
      <c r="C86" s="93" t="s">
        <v>5</v>
      </c>
      <c r="D86" s="94" t="s">
        <v>5</v>
      </c>
    </row>
  </sheetData>
  <mergeCells count="24">
    <mergeCell ref="A1:D1"/>
    <mergeCell ref="A4:D4"/>
    <mergeCell ref="A6:D6"/>
    <mergeCell ref="A9:D9"/>
    <mergeCell ref="A81:D81"/>
    <mergeCell ref="A44:D44"/>
    <mergeCell ref="A14:D14"/>
    <mergeCell ref="A74:D74"/>
    <mergeCell ref="A77:D77"/>
    <mergeCell ref="A79:D79"/>
    <mergeCell ref="A11:D11"/>
    <mergeCell ref="A37:D37"/>
    <mergeCell ref="A16:D16"/>
    <mergeCell ref="A85:D85"/>
    <mergeCell ref="A19:D19"/>
    <mergeCell ref="A23:D23"/>
    <mergeCell ref="A65:D65"/>
    <mergeCell ref="A68:D68"/>
    <mergeCell ref="A70:D70"/>
    <mergeCell ref="A72:D72"/>
    <mergeCell ref="A30:D30"/>
    <mergeCell ref="A51:D51"/>
    <mergeCell ref="A58:D58"/>
    <mergeCell ref="A83:D83"/>
  </mergeCells>
  <phoneticPr fontId="0" type="noConversion"/>
  <pageMargins left="0.7" right="0.7" top="0.75" bottom="0.75" header="0.3" footer="0.3"/>
  <pageSetup paperSize="9"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dimension ref="A1:F239"/>
  <sheetViews>
    <sheetView topLeftCell="A31" workbookViewId="0">
      <selection activeCell="D46" sqref="D46"/>
    </sheetView>
  </sheetViews>
  <sheetFormatPr defaultRowHeight="15"/>
  <cols>
    <col min="1" max="1" width="7.28515625" style="32" bestFit="1" customWidth="1"/>
    <col min="2" max="2" width="40.140625" style="32" customWidth="1"/>
    <col min="3" max="3" width="7.140625" style="63" customWidth="1"/>
    <col min="4" max="4" width="43.140625" style="32" customWidth="1"/>
  </cols>
  <sheetData>
    <row r="1" spans="1:6" ht="38.25" customHeight="1" thickBot="1">
      <c r="A1" s="253" t="s">
        <v>285</v>
      </c>
      <c r="B1" s="253"/>
      <c r="C1" s="253"/>
      <c r="D1" s="253"/>
    </row>
    <row r="2" spans="1:6" ht="25.5">
      <c r="A2" s="38" t="s">
        <v>0</v>
      </c>
      <c r="B2" s="39" t="s">
        <v>1</v>
      </c>
      <c r="C2" s="39" t="s">
        <v>2</v>
      </c>
      <c r="D2" s="40" t="s">
        <v>3</v>
      </c>
    </row>
    <row r="3" spans="1:6">
      <c r="A3" s="56" t="s">
        <v>154</v>
      </c>
      <c r="B3" s="55" t="s">
        <v>4</v>
      </c>
      <c r="C3" s="34" t="s">
        <v>220</v>
      </c>
      <c r="D3" s="49"/>
    </row>
    <row r="4" spans="1:6" ht="42.75" customHeight="1">
      <c r="A4" s="56" t="s">
        <v>155</v>
      </c>
      <c r="B4" s="33" t="s">
        <v>77</v>
      </c>
      <c r="C4" s="34" t="s">
        <v>5</v>
      </c>
      <c r="D4" s="57" t="s">
        <v>281</v>
      </c>
      <c r="F4">
        <f>3231.1+190.3</f>
        <v>3421.4</v>
      </c>
    </row>
    <row r="5" spans="1:6">
      <c r="A5" s="56" t="s">
        <v>156</v>
      </c>
      <c r="B5" s="33" t="s">
        <v>52</v>
      </c>
      <c r="C5" s="34" t="s">
        <v>5</v>
      </c>
      <c r="D5" s="49" t="s">
        <v>18</v>
      </c>
    </row>
    <row r="6" spans="1:6" ht="16.5" customHeight="1" thickBot="1">
      <c r="A6" s="58" t="s">
        <v>158</v>
      </c>
      <c r="B6" s="53" t="s">
        <v>282</v>
      </c>
      <c r="C6" s="54" t="s">
        <v>79</v>
      </c>
      <c r="D6" s="59">
        <f>3421.4*7*0.5+3421.4*5*0.52</f>
        <v>20870.54</v>
      </c>
    </row>
    <row r="7" spans="1:6" ht="19.5" customHeight="1">
      <c r="A7" s="38" t="s">
        <v>0</v>
      </c>
      <c r="B7" s="39" t="s">
        <v>1</v>
      </c>
      <c r="C7" s="39" t="s">
        <v>2</v>
      </c>
      <c r="D7" s="40" t="s">
        <v>3</v>
      </c>
    </row>
    <row r="8" spans="1:6">
      <c r="A8" s="56" t="s">
        <v>154</v>
      </c>
      <c r="B8" s="55" t="s">
        <v>4</v>
      </c>
      <c r="C8" s="34" t="s">
        <v>220</v>
      </c>
      <c r="D8" s="49"/>
    </row>
    <row r="9" spans="1:6" ht="29.25" customHeight="1">
      <c r="A9" s="56" t="s">
        <v>155</v>
      </c>
      <c r="B9" s="33" t="s">
        <v>77</v>
      </c>
      <c r="C9" s="34" t="s">
        <v>5</v>
      </c>
      <c r="D9" s="46" t="s">
        <v>306</v>
      </c>
    </row>
    <row r="10" spans="1:6">
      <c r="A10" s="56" t="s">
        <v>156</v>
      </c>
      <c r="B10" s="33" t="s">
        <v>52</v>
      </c>
      <c r="C10" s="34" t="s">
        <v>5</v>
      </c>
      <c r="D10" s="49" t="s">
        <v>231</v>
      </c>
    </row>
    <row r="11" spans="1:6" ht="15.75" thickBot="1">
      <c r="A11" s="58" t="s">
        <v>158</v>
      </c>
      <c r="B11" s="53" t="s">
        <v>282</v>
      </c>
      <c r="C11" s="54" t="s">
        <v>79</v>
      </c>
      <c r="D11" s="59">
        <f>3421.4*12*0.94</f>
        <v>38593.392</v>
      </c>
    </row>
    <row r="12" spans="1:6" ht="15.75" customHeight="1">
      <c r="A12" s="38" t="s">
        <v>0</v>
      </c>
      <c r="B12" s="39" t="s">
        <v>1</v>
      </c>
      <c r="C12" s="39" t="s">
        <v>2</v>
      </c>
      <c r="D12" s="40" t="s">
        <v>3</v>
      </c>
    </row>
    <row r="13" spans="1:6">
      <c r="A13" s="56" t="s">
        <v>154</v>
      </c>
      <c r="B13" s="55" t="s">
        <v>4</v>
      </c>
      <c r="C13" s="34" t="s">
        <v>220</v>
      </c>
      <c r="D13" s="49"/>
      <c r="F13" s="75">
        <f>D16+D21</f>
        <v>65246.097999999998</v>
      </c>
    </row>
    <row r="14" spans="1:6" ht="38.25">
      <c r="A14" s="56" t="s">
        <v>155</v>
      </c>
      <c r="B14" s="33" t="s">
        <v>77</v>
      </c>
      <c r="C14" s="34" t="s">
        <v>5</v>
      </c>
      <c r="D14" s="46" t="s">
        <v>294</v>
      </c>
    </row>
    <row r="15" spans="1:6">
      <c r="A15" s="56" t="s">
        <v>156</v>
      </c>
      <c r="B15" s="33" t="s">
        <v>52</v>
      </c>
      <c r="C15" s="34" t="s">
        <v>5</v>
      </c>
      <c r="D15" s="49" t="s">
        <v>232</v>
      </c>
    </row>
    <row r="16" spans="1:6" ht="15.75" thickBot="1">
      <c r="A16" s="58" t="s">
        <v>158</v>
      </c>
      <c r="B16" s="53" t="s">
        <v>282</v>
      </c>
      <c r="C16" s="54" t="s">
        <v>79</v>
      </c>
      <c r="D16" s="59">
        <f>3421.4*7*0.52+3421.4*5*0.55</f>
        <v>21862.745999999999</v>
      </c>
    </row>
    <row r="17" spans="1:4" ht="20.25" customHeight="1">
      <c r="A17" s="38" t="s">
        <v>0</v>
      </c>
      <c r="B17" s="39" t="s">
        <v>1</v>
      </c>
      <c r="C17" s="39" t="s">
        <v>2</v>
      </c>
      <c r="D17" s="40" t="s">
        <v>3</v>
      </c>
    </row>
    <row r="18" spans="1:4" ht="19.5" customHeight="1">
      <c r="A18" s="56" t="s">
        <v>154</v>
      </c>
      <c r="B18" s="55" t="s">
        <v>4</v>
      </c>
      <c r="C18" s="34" t="s">
        <v>220</v>
      </c>
      <c r="D18" s="49"/>
    </row>
    <row r="19" spans="1:4" ht="45" customHeight="1">
      <c r="A19" s="56" t="s">
        <v>155</v>
      </c>
      <c r="B19" s="33" t="s">
        <v>77</v>
      </c>
      <c r="C19" s="34" t="s">
        <v>5</v>
      </c>
      <c r="D19" s="46" t="s">
        <v>280</v>
      </c>
    </row>
    <row r="20" spans="1:4">
      <c r="A20" s="56" t="s">
        <v>156</v>
      </c>
      <c r="B20" s="33" t="s">
        <v>52</v>
      </c>
      <c r="C20" s="34" t="s">
        <v>5</v>
      </c>
      <c r="D20" s="49" t="s">
        <v>232</v>
      </c>
    </row>
    <row r="21" spans="1:4" ht="17.25" customHeight="1" thickBot="1">
      <c r="A21" s="58" t="s">
        <v>158</v>
      </c>
      <c r="B21" s="53" t="s">
        <v>282</v>
      </c>
      <c r="C21" s="54" t="s">
        <v>79</v>
      </c>
      <c r="D21" s="59">
        <f>3421.4*7*1.04+3421.4*5*1.08</f>
        <v>43383.351999999999</v>
      </c>
    </row>
    <row r="22" spans="1:4" ht="20.25" customHeight="1">
      <c r="A22" s="38" t="s">
        <v>0</v>
      </c>
      <c r="B22" s="39" t="s">
        <v>1</v>
      </c>
      <c r="C22" s="39" t="s">
        <v>2</v>
      </c>
      <c r="D22" s="40" t="s">
        <v>3</v>
      </c>
    </row>
    <row r="23" spans="1:4">
      <c r="A23" s="56" t="s">
        <v>154</v>
      </c>
      <c r="B23" s="55" t="s">
        <v>4</v>
      </c>
      <c r="C23" s="34" t="s">
        <v>220</v>
      </c>
      <c r="D23" s="60"/>
    </row>
    <row r="24" spans="1:4" ht="38.25">
      <c r="A24" s="56" t="s">
        <v>155</v>
      </c>
      <c r="B24" s="33" t="s">
        <v>77</v>
      </c>
      <c r="C24" s="34" t="s">
        <v>5</v>
      </c>
      <c r="D24" s="46" t="s">
        <v>269</v>
      </c>
    </row>
    <row r="25" spans="1:4">
      <c r="A25" s="56" t="s">
        <v>156</v>
      </c>
      <c r="B25" s="33" t="s">
        <v>52</v>
      </c>
      <c r="C25" s="34" t="s">
        <v>5</v>
      </c>
      <c r="D25" s="49" t="s">
        <v>232</v>
      </c>
    </row>
    <row r="26" spans="1:4" ht="15.75" thickBot="1">
      <c r="A26" s="58" t="s">
        <v>158</v>
      </c>
      <c r="B26" s="53" t="s">
        <v>282</v>
      </c>
      <c r="C26" s="54" t="s">
        <v>79</v>
      </c>
      <c r="D26" s="61">
        <f>3421.4*7*0.09+3421.4*5*0.1</f>
        <v>3866.1819999999998</v>
      </c>
    </row>
    <row r="27" spans="1:4" ht="18.75" customHeight="1">
      <c r="A27" s="38" t="s">
        <v>0</v>
      </c>
      <c r="B27" s="39" t="s">
        <v>1</v>
      </c>
      <c r="C27" s="39" t="s">
        <v>2</v>
      </c>
      <c r="D27" s="40" t="s">
        <v>3</v>
      </c>
    </row>
    <row r="28" spans="1:4">
      <c r="A28" s="56" t="s">
        <v>154</v>
      </c>
      <c r="B28" s="55" t="s">
        <v>4</v>
      </c>
      <c r="C28" s="34" t="s">
        <v>220</v>
      </c>
      <c r="D28" s="49"/>
    </row>
    <row r="29" spans="1:4" ht="19.5" customHeight="1">
      <c r="A29" s="56" t="s">
        <v>155</v>
      </c>
      <c r="B29" s="33" t="s">
        <v>77</v>
      </c>
      <c r="C29" s="34" t="s">
        <v>5</v>
      </c>
      <c r="D29" s="46" t="s">
        <v>233</v>
      </c>
    </row>
    <row r="30" spans="1:4" ht="15.75" customHeight="1">
      <c r="A30" s="56" t="s">
        <v>156</v>
      </c>
      <c r="B30" s="33" t="s">
        <v>52</v>
      </c>
      <c r="C30" s="34" t="s">
        <v>5</v>
      </c>
      <c r="D30" s="49" t="s">
        <v>18</v>
      </c>
    </row>
    <row r="31" spans="1:4" ht="19.5" customHeight="1" thickBot="1">
      <c r="A31" s="58" t="s">
        <v>158</v>
      </c>
      <c r="B31" s="53" t="s">
        <v>282</v>
      </c>
      <c r="C31" s="54" t="s">
        <v>79</v>
      </c>
      <c r="D31" s="59">
        <f>3421.4*7*0.08+3421.4*0.09</f>
        <v>2223.91</v>
      </c>
    </row>
    <row r="32" spans="1:4" ht="21" customHeight="1">
      <c r="A32" s="38" t="s">
        <v>0</v>
      </c>
      <c r="B32" s="39" t="s">
        <v>1</v>
      </c>
      <c r="C32" s="39" t="s">
        <v>2</v>
      </c>
      <c r="D32" s="40" t="s">
        <v>3</v>
      </c>
    </row>
    <row r="33" spans="1:4" ht="15.75" customHeight="1">
      <c r="A33" s="56" t="s">
        <v>154</v>
      </c>
      <c r="B33" s="55" t="s">
        <v>4</v>
      </c>
      <c r="C33" s="34" t="s">
        <v>220</v>
      </c>
      <c r="D33" s="49"/>
    </row>
    <row r="34" spans="1:4">
      <c r="A34" s="56" t="s">
        <v>155</v>
      </c>
      <c r="B34" s="33" t="s">
        <v>77</v>
      </c>
      <c r="C34" s="34" t="s">
        <v>5</v>
      </c>
      <c r="D34" s="46" t="s">
        <v>234</v>
      </c>
    </row>
    <row r="35" spans="1:4">
      <c r="A35" s="56" t="s">
        <v>156</v>
      </c>
      <c r="B35" s="33" t="s">
        <v>52</v>
      </c>
      <c r="C35" s="34" t="s">
        <v>5</v>
      </c>
      <c r="D35" s="49" t="s">
        <v>18</v>
      </c>
    </row>
    <row r="36" spans="1:4" ht="15.75" thickBot="1">
      <c r="A36" s="58" t="s">
        <v>158</v>
      </c>
      <c r="B36" s="53" t="s">
        <v>282</v>
      </c>
      <c r="C36" s="54" t="s">
        <v>79</v>
      </c>
      <c r="D36" s="59">
        <f>3421.4*12*4.8</f>
        <v>197072.64000000001</v>
      </c>
    </row>
    <row r="37" spans="1:4" ht="25.5">
      <c r="A37" s="38" t="s">
        <v>0</v>
      </c>
      <c r="B37" s="39" t="s">
        <v>1</v>
      </c>
      <c r="C37" s="39" t="s">
        <v>2</v>
      </c>
      <c r="D37" s="40" t="s">
        <v>3</v>
      </c>
    </row>
    <row r="38" spans="1:4">
      <c r="A38" s="56" t="s">
        <v>154</v>
      </c>
      <c r="B38" s="55" t="s">
        <v>4</v>
      </c>
      <c r="C38" s="34" t="s">
        <v>220</v>
      </c>
      <c r="D38" s="49"/>
    </row>
    <row r="39" spans="1:4">
      <c r="A39" s="56" t="s">
        <v>155</v>
      </c>
      <c r="B39" s="33" t="s">
        <v>77</v>
      </c>
      <c r="C39" s="34" t="s">
        <v>5</v>
      </c>
      <c r="D39" s="46" t="s">
        <v>286</v>
      </c>
    </row>
    <row r="40" spans="1:4" ht="21.75" customHeight="1">
      <c r="A40" s="56" t="s">
        <v>156</v>
      </c>
      <c r="B40" s="33" t="s">
        <v>52</v>
      </c>
      <c r="C40" s="34" t="s">
        <v>5</v>
      </c>
      <c r="D40" s="49" t="s">
        <v>18</v>
      </c>
    </row>
    <row r="41" spans="1:4" ht="15.75" thickBot="1">
      <c r="A41" s="58" t="s">
        <v>158</v>
      </c>
      <c r="B41" s="53" t="s">
        <v>282</v>
      </c>
      <c r="C41" s="54" t="s">
        <v>79</v>
      </c>
      <c r="D41" s="59">
        <f>3421.4*12*1.47</f>
        <v>60353.496000000006</v>
      </c>
    </row>
    <row r="42" spans="1:4" ht="20.25" customHeight="1">
      <c r="A42" s="38" t="s">
        <v>0</v>
      </c>
      <c r="B42" s="39" t="s">
        <v>1</v>
      </c>
      <c r="C42" s="39" t="s">
        <v>2</v>
      </c>
      <c r="D42" s="40" t="s">
        <v>3</v>
      </c>
    </row>
    <row r="43" spans="1:4" ht="18.75" customHeight="1">
      <c r="A43" s="43" t="s">
        <v>154</v>
      </c>
      <c r="B43" s="55" t="s">
        <v>4</v>
      </c>
      <c r="C43" s="34" t="s">
        <v>220</v>
      </c>
      <c r="D43" s="49"/>
    </row>
    <row r="44" spans="1:4">
      <c r="A44" s="43" t="s">
        <v>155</v>
      </c>
      <c r="B44" s="33" t="s">
        <v>77</v>
      </c>
      <c r="C44" s="34" t="s">
        <v>5</v>
      </c>
      <c r="D44" s="46" t="s">
        <v>235</v>
      </c>
    </row>
    <row r="45" spans="1:4" ht="15.75" customHeight="1">
      <c r="A45" s="43" t="s">
        <v>156</v>
      </c>
      <c r="B45" s="33" t="s">
        <v>52</v>
      </c>
      <c r="C45" s="34" t="s">
        <v>5</v>
      </c>
      <c r="D45" s="49" t="s">
        <v>18</v>
      </c>
    </row>
    <row r="46" spans="1:4" ht="15.75" thickBot="1">
      <c r="A46" s="62" t="s">
        <v>158</v>
      </c>
      <c r="B46" s="53" t="s">
        <v>282</v>
      </c>
      <c r="C46" s="54" t="s">
        <v>79</v>
      </c>
      <c r="D46" s="61">
        <f>3421.4*7*2.98+3421.4*5*3.48</f>
        <v>130902.764</v>
      </c>
    </row>
    <row r="47" spans="1:4" ht="21.75" customHeight="1">
      <c r="A47" s="38" t="s">
        <v>0</v>
      </c>
      <c r="B47" s="39" t="s">
        <v>1</v>
      </c>
      <c r="C47" s="39" t="s">
        <v>2</v>
      </c>
      <c r="D47" s="40" t="s">
        <v>3</v>
      </c>
    </row>
    <row r="48" spans="1:4">
      <c r="A48" s="56" t="s">
        <v>154</v>
      </c>
      <c r="B48" s="55" t="s">
        <v>4</v>
      </c>
      <c r="C48" s="34" t="s">
        <v>220</v>
      </c>
      <c r="D48" s="49"/>
    </row>
    <row r="49" spans="1:5" ht="25.5">
      <c r="A49" s="56" t="s">
        <v>155</v>
      </c>
      <c r="B49" s="33" t="s">
        <v>77</v>
      </c>
      <c r="C49" s="34" t="s">
        <v>5</v>
      </c>
      <c r="D49" s="46" t="s">
        <v>237</v>
      </c>
    </row>
    <row r="50" spans="1:5">
      <c r="A50" s="56" t="s">
        <v>156</v>
      </c>
      <c r="B50" s="33" t="s">
        <v>52</v>
      </c>
      <c r="C50" s="34" t="s">
        <v>5</v>
      </c>
      <c r="D50" s="49" t="s">
        <v>18</v>
      </c>
    </row>
    <row r="51" spans="1:5" ht="15.75" thickBot="1">
      <c r="A51" s="58" t="s">
        <v>158</v>
      </c>
      <c r="B51" s="53" t="s">
        <v>282</v>
      </c>
      <c r="C51" s="54" t="s">
        <v>79</v>
      </c>
      <c r="D51" s="59">
        <f>3421.4*7*0.89+3421.4*5*0.98</f>
        <v>38080.182000000001</v>
      </c>
    </row>
    <row r="52" spans="1:5" ht="15.75" customHeight="1">
      <c r="A52" s="38" t="s">
        <v>0</v>
      </c>
      <c r="B52" s="39" t="s">
        <v>1</v>
      </c>
      <c r="C52" s="39" t="s">
        <v>2</v>
      </c>
      <c r="D52" s="40" t="s">
        <v>3</v>
      </c>
    </row>
    <row r="53" spans="1:5">
      <c r="A53" s="56" t="s">
        <v>154</v>
      </c>
      <c r="B53" s="55" t="s">
        <v>4</v>
      </c>
      <c r="C53" s="34" t="s">
        <v>220</v>
      </c>
      <c r="D53" s="49"/>
    </row>
    <row r="54" spans="1:5" ht="22.5" customHeight="1">
      <c r="A54" s="56" t="s">
        <v>155</v>
      </c>
      <c r="B54" s="33" t="s">
        <v>77</v>
      </c>
      <c r="C54" s="34" t="s">
        <v>5</v>
      </c>
      <c r="D54" s="46" t="s">
        <v>239</v>
      </c>
    </row>
    <row r="55" spans="1:5">
      <c r="A55" s="56" t="s">
        <v>156</v>
      </c>
      <c r="B55" s="33" t="s">
        <v>52</v>
      </c>
      <c r="C55" s="34" t="s">
        <v>5</v>
      </c>
      <c r="D55" s="49" t="s">
        <v>18</v>
      </c>
    </row>
    <row r="56" spans="1:5" ht="15.75" thickBot="1">
      <c r="A56" s="58" t="s">
        <v>158</v>
      </c>
      <c r="B56" s="53" t="s">
        <v>282</v>
      </c>
      <c r="C56" s="54" t="s">
        <v>79</v>
      </c>
      <c r="D56" s="59">
        <f>3421.4*12*0.61</f>
        <v>25044.648000000001</v>
      </c>
    </row>
    <row r="57" spans="1:5" ht="25.5">
      <c r="A57" s="38" t="s">
        <v>0</v>
      </c>
      <c r="B57" s="39" t="s">
        <v>1</v>
      </c>
      <c r="C57" s="39" t="s">
        <v>2</v>
      </c>
      <c r="D57" s="40" t="s">
        <v>3</v>
      </c>
      <c r="E57" s="75">
        <f>D51+D56+D61</f>
        <v>77494.710000000006</v>
      </c>
    </row>
    <row r="58" spans="1:5">
      <c r="A58" s="56" t="s">
        <v>154</v>
      </c>
      <c r="B58" s="55" t="s">
        <v>4</v>
      </c>
      <c r="C58" s="34" t="s">
        <v>220</v>
      </c>
      <c r="D58" s="49"/>
    </row>
    <row r="59" spans="1:5" ht="19.5" customHeight="1">
      <c r="A59" s="56" t="s">
        <v>155</v>
      </c>
      <c r="B59" s="33" t="s">
        <v>77</v>
      </c>
      <c r="C59" s="34" t="s">
        <v>5</v>
      </c>
      <c r="D59" s="46" t="s">
        <v>240</v>
      </c>
    </row>
    <row r="60" spans="1:5">
      <c r="A60" s="56" t="s">
        <v>156</v>
      </c>
      <c r="B60" s="33" t="s">
        <v>52</v>
      </c>
      <c r="C60" s="34" t="s">
        <v>5</v>
      </c>
      <c r="D60" s="49" t="s">
        <v>18</v>
      </c>
    </row>
    <row r="61" spans="1:5" ht="19.5" customHeight="1" thickBot="1">
      <c r="A61" s="58" t="s">
        <v>158</v>
      </c>
      <c r="B61" s="53" t="s">
        <v>282</v>
      </c>
      <c r="C61" s="54" t="s">
        <v>79</v>
      </c>
      <c r="D61" s="59">
        <f>3421.4*12*0.35</f>
        <v>14369.88</v>
      </c>
    </row>
    <row r="62" spans="1:5" ht="22.5" customHeight="1">
      <c r="A62" s="38" t="s">
        <v>0</v>
      </c>
      <c r="B62" s="39" t="s">
        <v>1</v>
      </c>
      <c r="C62" s="39" t="s">
        <v>2</v>
      </c>
      <c r="D62" s="40" t="s">
        <v>3</v>
      </c>
    </row>
    <row r="63" spans="1:5">
      <c r="A63" s="56" t="s">
        <v>154</v>
      </c>
      <c r="B63" s="55" t="s">
        <v>4</v>
      </c>
      <c r="C63" s="34" t="s">
        <v>220</v>
      </c>
      <c r="D63" s="49"/>
    </row>
    <row r="64" spans="1:5" ht="15.75" customHeight="1">
      <c r="A64" s="56" t="s">
        <v>155</v>
      </c>
      <c r="B64" s="33" t="s">
        <v>77</v>
      </c>
      <c r="C64" s="34" t="s">
        <v>5</v>
      </c>
      <c r="D64" s="46" t="s">
        <v>283</v>
      </c>
    </row>
    <row r="65" spans="1:4">
      <c r="A65" s="56" t="s">
        <v>156</v>
      </c>
      <c r="B65" s="33" t="s">
        <v>52</v>
      </c>
      <c r="C65" s="34" t="s">
        <v>5</v>
      </c>
      <c r="D65" s="49" t="s">
        <v>18</v>
      </c>
    </row>
    <row r="66" spans="1:4" ht="19.5" customHeight="1" thickBot="1">
      <c r="A66" s="58" t="s">
        <v>158</v>
      </c>
      <c r="B66" s="53" t="s">
        <v>282</v>
      </c>
      <c r="C66" s="54" t="s">
        <v>79</v>
      </c>
      <c r="D66" s="61">
        <f>3421.4*12*1</f>
        <v>41056.800000000003</v>
      </c>
    </row>
    <row r="67" spans="1:4" ht="21" customHeight="1">
      <c r="A67" s="38" t="s">
        <v>0</v>
      </c>
      <c r="B67" s="39" t="s">
        <v>1</v>
      </c>
      <c r="C67" s="39" t="s">
        <v>2</v>
      </c>
      <c r="D67" s="40" t="s">
        <v>3</v>
      </c>
    </row>
    <row r="68" spans="1:4">
      <c r="A68" s="56" t="s">
        <v>154</v>
      </c>
      <c r="B68" s="55" t="s">
        <v>4</v>
      </c>
      <c r="C68" s="34" t="s">
        <v>220</v>
      </c>
      <c r="D68" s="49"/>
    </row>
    <row r="69" spans="1:4">
      <c r="A69" s="56" t="s">
        <v>155</v>
      </c>
      <c r="B69" s="33" t="s">
        <v>77</v>
      </c>
      <c r="C69" s="34" t="s">
        <v>5</v>
      </c>
      <c r="D69" s="46" t="s">
        <v>273</v>
      </c>
    </row>
    <row r="70" spans="1:4">
      <c r="A70" s="56" t="s">
        <v>156</v>
      </c>
      <c r="B70" s="33" t="s">
        <v>52</v>
      </c>
      <c r="C70" s="34" t="s">
        <v>5</v>
      </c>
      <c r="D70" s="49" t="s">
        <v>18</v>
      </c>
    </row>
    <row r="71" spans="1:4" ht="15.75" thickBot="1">
      <c r="A71" s="58" t="s">
        <v>158</v>
      </c>
      <c r="B71" s="53" t="s">
        <v>282</v>
      </c>
      <c r="C71" s="54" t="s">
        <v>79</v>
      </c>
      <c r="D71" s="61">
        <f>3421.4*12*0.12</f>
        <v>4926.8159999999998</v>
      </c>
    </row>
    <row r="72" spans="1:4" ht="25.5">
      <c r="A72" s="38" t="s">
        <v>0</v>
      </c>
      <c r="B72" s="39" t="s">
        <v>1</v>
      </c>
      <c r="C72" s="39" t="s">
        <v>2</v>
      </c>
      <c r="D72" s="40" t="s">
        <v>3</v>
      </c>
    </row>
    <row r="73" spans="1:4" ht="14.25" customHeight="1">
      <c r="A73" s="56" t="s">
        <v>154</v>
      </c>
      <c r="B73" s="55" t="s">
        <v>4</v>
      </c>
      <c r="C73" s="34" t="s">
        <v>220</v>
      </c>
      <c r="D73" s="49"/>
    </row>
    <row r="74" spans="1:4" ht="21" customHeight="1">
      <c r="A74" s="56" t="s">
        <v>155</v>
      </c>
      <c r="B74" s="33" t="s">
        <v>77</v>
      </c>
      <c r="C74" s="34" t="s">
        <v>5</v>
      </c>
      <c r="D74" s="46" t="s">
        <v>241</v>
      </c>
    </row>
    <row r="75" spans="1:4">
      <c r="A75" s="56" t="s">
        <v>156</v>
      </c>
      <c r="B75" s="33" t="s">
        <v>52</v>
      </c>
      <c r="C75" s="34" t="s">
        <v>5</v>
      </c>
      <c r="D75" s="49" t="s">
        <v>18</v>
      </c>
    </row>
    <row r="76" spans="1:4" ht="15.75" customHeight="1" thickBot="1">
      <c r="A76" s="58" t="s">
        <v>158</v>
      </c>
      <c r="B76" s="53" t="s">
        <v>282</v>
      </c>
      <c r="C76" s="54" t="s">
        <v>79</v>
      </c>
      <c r="D76" s="59">
        <f>3421.4*12*0.99</f>
        <v>40646.232000000004</v>
      </c>
    </row>
    <row r="77" spans="1:4" ht="25.5">
      <c r="A77" s="38" t="s">
        <v>0</v>
      </c>
      <c r="B77" s="39" t="s">
        <v>1</v>
      </c>
      <c r="C77" s="39" t="s">
        <v>2</v>
      </c>
      <c r="D77" s="40" t="s">
        <v>3</v>
      </c>
    </row>
    <row r="78" spans="1:4">
      <c r="A78" s="56" t="s">
        <v>154</v>
      </c>
      <c r="B78" s="55" t="s">
        <v>4</v>
      </c>
      <c r="C78" s="34" t="s">
        <v>220</v>
      </c>
      <c r="D78" s="49"/>
    </row>
    <row r="79" spans="1:4">
      <c r="A79" s="56" t="s">
        <v>155</v>
      </c>
      <c r="B79" s="33" t="s">
        <v>77</v>
      </c>
      <c r="C79" s="34" t="s">
        <v>5</v>
      </c>
      <c r="D79" s="46" t="s">
        <v>284</v>
      </c>
    </row>
    <row r="80" spans="1:4">
      <c r="A80" s="56" t="s">
        <v>156</v>
      </c>
      <c r="B80" s="33" t="s">
        <v>52</v>
      </c>
      <c r="C80" s="34" t="s">
        <v>5</v>
      </c>
      <c r="D80" s="49" t="s">
        <v>18</v>
      </c>
    </row>
    <row r="81" spans="1:4" ht="15.75" thickBot="1">
      <c r="A81" s="58" t="s">
        <v>158</v>
      </c>
      <c r="B81" s="53" t="s">
        <v>282</v>
      </c>
      <c r="C81" s="54" t="s">
        <v>79</v>
      </c>
      <c r="D81" s="59">
        <v>0</v>
      </c>
    </row>
    <row r="82" spans="1:4" ht="25.5">
      <c r="A82" s="38" t="s">
        <v>0</v>
      </c>
      <c r="B82" s="39" t="s">
        <v>1</v>
      </c>
      <c r="C82" s="39" t="s">
        <v>2</v>
      </c>
      <c r="D82" s="40" t="s">
        <v>3</v>
      </c>
    </row>
    <row r="83" spans="1:4" ht="15.75" customHeight="1">
      <c r="A83" s="56" t="s">
        <v>154</v>
      </c>
      <c r="B83" s="114" t="s">
        <v>4</v>
      </c>
      <c r="C83" s="34" t="s">
        <v>220</v>
      </c>
      <c r="D83" s="49"/>
    </row>
    <row r="84" spans="1:4">
      <c r="A84" s="56" t="s">
        <v>155</v>
      </c>
      <c r="B84" s="33" t="s">
        <v>77</v>
      </c>
      <c r="C84" s="34" t="s">
        <v>5</v>
      </c>
      <c r="D84" s="46" t="s">
        <v>310</v>
      </c>
    </row>
    <row r="85" spans="1:4">
      <c r="A85" s="56" t="s">
        <v>156</v>
      </c>
      <c r="B85" s="33" t="s">
        <v>52</v>
      </c>
      <c r="C85" s="34" t="s">
        <v>5</v>
      </c>
      <c r="D85" s="49" t="s">
        <v>18</v>
      </c>
    </row>
    <row r="86" spans="1:4" ht="15.75" thickBot="1">
      <c r="A86" s="58" t="s">
        <v>158</v>
      </c>
      <c r="B86" s="53" t="s">
        <v>282</v>
      </c>
      <c r="C86" s="54" t="s">
        <v>79</v>
      </c>
      <c r="D86" s="59">
        <f>3421.4*7*1.5+3421.4*5*2</f>
        <v>70138.7</v>
      </c>
    </row>
    <row r="90" spans="1:4" ht="17.25" customHeight="1"/>
    <row r="91" spans="1:4" ht="51.75" customHeight="1"/>
    <row r="92" spans="1:4" ht="18.75" customHeight="1"/>
    <row r="93" spans="1:4" ht="18.75" customHeight="1"/>
    <row r="95" spans="1:4" ht="15.75" customHeight="1"/>
    <row r="102" ht="17.25" customHeight="1"/>
    <row r="103" ht="40.5" customHeight="1"/>
    <row r="104" ht="18" customHeight="1"/>
    <row r="105" ht="21" customHeight="1"/>
    <row r="107" ht="15.75" customHeight="1"/>
    <row r="114" ht="21.75" customHeight="1"/>
    <row r="115" ht="19.5" customHeight="1"/>
    <row r="116" ht="18.75" customHeight="1"/>
    <row r="117" ht="18.75" customHeight="1"/>
    <row r="119" ht="15.75" customHeight="1"/>
    <row r="126" ht="19.5" customHeight="1"/>
    <row r="127" ht="54.75" customHeight="1"/>
    <row r="128" ht="14.25" customHeight="1"/>
    <row r="129" ht="18.75" customHeight="1"/>
    <row r="130" ht="29.25" customHeight="1"/>
    <row r="131" ht="17.25" customHeight="1"/>
    <row r="132" ht="17.25" customHeight="1"/>
    <row r="133" ht="19.5" customHeight="1"/>
    <row r="139" ht="26.25" customHeight="1"/>
    <row r="140" ht="20.25" customHeight="1"/>
    <row r="141" ht="20.25" customHeight="1"/>
    <row r="142" ht="31.5" customHeight="1"/>
    <row r="143" ht="18" customHeight="1"/>
    <row r="144" ht="18" customHeight="1"/>
    <row r="151" ht="19.5" customHeight="1"/>
    <row r="152" ht="18.75" customHeight="1"/>
    <row r="153" ht="18.75" customHeight="1"/>
    <row r="154" ht="33.75" customHeight="1"/>
    <row r="155" ht="19.5" customHeight="1"/>
    <row r="156" ht="17.25" customHeight="1"/>
    <row r="157" ht="21.75" customHeight="1"/>
    <row r="160" ht="27" customHeight="1"/>
    <row r="162" ht="19.5" customHeight="1"/>
    <row r="163" ht="19.5" customHeight="1"/>
    <row r="164" ht="18.75" customHeight="1"/>
    <row r="165" ht="20.25" customHeight="1"/>
    <row r="166" ht="27" customHeight="1"/>
    <row r="167" ht="15.75" customHeight="1"/>
    <row r="170" ht="27" customHeight="1"/>
    <row r="171" ht="17.25" customHeight="1"/>
    <row r="179" ht="15.75" customHeight="1"/>
    <row r="181" ht="16.5" customHeight="1"/>
    <row r="191" ht="15.75" customHeight="1"/>
    <row r="199" ht="18.75" customHeight="1"/>
    <row r="201" ht="15.75" customHeight="1"/>
    <row r="203" ht="15.75" customHeight="1"/>
    <row r="211" ht="19.5" customHeight="1"/>
    <row r="215" ht="15.75" customHeight="1"/>
    <row r="224" ht="18" customHeight="1"/>
    <row r="227" ht="15.75" customHeight="1"/>
    <row r="234" ht="21.75" customHeight="1"/>
    <row r="235" ht="20.25" customHeight="1"/>
    <row r="236" ht="18.75" customHeight="1"/>
    <row r="237" ht="17.25" customHeight="1"/>
    <row r="239" ht="15.75" customHeight="1"/>
  </sheetData>
  <dataConsolidate/>
  <mergeCells count="1">
    <mergeCell ref="A1:D1"/>
  </mergeCells>
  <phoneticPr fontId="0" type="noConversion"/>
  <pageMargins left="0.22" right="0.25" top="0.24" bottom="0.2" header="0.2" footer="0.2"/>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1:E157"/>
  <sheetViews>
    <sheetView workbookViewId="0">
      <selection sqref="A1:D1048576"/>
    </sheetView>
  </sheetViews>
  <sheetFormatPr defaultRowHeight="15"/>
  <cols>
    <col min="1" max="1" width="9.140625" style="132" customWidth="1"/>
    <col min="2" max="2" width="37" style="132" customWidth="1"/>
    <col min="3" max="3" width="9" style="132" customWidth="1"/>
    <col min="4" max="4" width="33.28515625" style="132" customWidth="1"/>
    <col min="5" max="5" width="9.140625" style="11"/>
  </cols>
  <sheetData>
    <row r="1" spans="1:4" ht="32.25" customHeight="1" thickBot="1">
      <c r="A1" s="260" t="s">
        <v>80</v>
      </c>
      <c r="B1" s="260"/>
      <c r="C1" s="260"/>
      <c r="D1" s="260"/>
    </row>
    <row r="2" spans="1:4" ht="15.75" thickBot="1">
      <c r="A2" s="116" t="s">
        <v>0</v>
      </c>
      <c r="B2" s="117" t="s">
        <v>1</v>
      </c>
      <c r="C2" s="116" t="s">
        <v>2</v>
      </c>
      <c r="D2" s="116" t="s">
        <v>3</v>
      </c>
    </row>
    <row r="3" spans="1:4" ht="26.25" thickBot="1">
      <c r="A3" s="118" t="s">
        <v>333</v>
      </c>
      <c r="B3" s="119" t="s">
        <v>4</v>
      </c>
      <c r="C3" s="120" t="s">
        <v>5</v>
      </c>
      <c r="D3" s="121"/>
    </row>
    <row r="4" spans="1:4" ht="26.25" thickBot="1">
      <c r="A4" s="122" t="s">
        <v>334</v>
      </c>
      <c r="B4" s="123" t="s">
        <v>81</v>
      </c>
      <c r="C4" s="120" t="s">
        <v>5</v>
      </c>
      <c r="D4" s="124" t="s">
        <v>136</v>
      </c>
    </row>
    <row r="5" spans="1:4" ht="26.25" thickBot="1">
      <c r="A5" s="122" t="s">
        <v>335</v>
      </c>
      <c r="B5" s="125" t="s">
        <v>82</v>
      </c>
      <c r="C5" s="126" t="s">
        <v>5</v>
      </c>
      <c r="D5" s="126" t="s">
        <v>151</v>
      </c>
    </row>
    <row r="6" spans="1:4" ht="26.25" thickBot="1">
      <c r="A6" s="122" t="s">
        <v>336</v>
      </c>
      <c r="B6" s="125" t="s">
        <v>52</v>
      </c>
      <c r="C6" s="120" t="s">
        <v>5</v>
      </c>
      <c r="D6" s="66" t="s">
        <v>67</v>
      </c>
    </row>
    <row r="7" spans="1:4" ht="26.25" thickBot="1">
      <c r="A7" s="122" t="s">
        <v>337</v>
      </c>
      <c r="B7" s="125" t="s">
        <v>83</v>
      </c>
      <c r="C7" s="126" t="s">
        <v>79</v>
      </c>
      <c r="D7" s="126">
        <v>44.53</v>
      </c>
    </row>
    <row r="8" spans="1:4" ht="15.75" customHeight="1" thickBot="1">
      <c r="A8" s="257" t="s">
        <v>338</v>
      </c>
      <c r="B8" s="258" t="s">
        <v>84</v>
      </c>
      <c r="C8" s="126"/>
      <c r="D8" s="126" t="s">
        <v>287</v>
      </c>
    </row>
    <row r="9" spans="1:4" ht="15.75" thickBot="1">
      <c r="A9" s="257"/>
      <c r="B9" s="258"/>
      <c r="C9" s="126" t="s">
        <v>218</v>
      </c>
      <c r="D9" s="126">
        <v>2633001291</v>
      </c>
    </row>
    <row r="10" spans="1:4" ht="15.75" customHeight="1" thickBot="1">
      <c r="A10" s="257" t="s">
        <v>339</v>
      </c>
      <c r="B10" s="257" t="s">
        <v>85</v>
      </c>
      <c r="C10" s="126" t="s">
        <v>220</v>
      </c>
      <c r="D10" s="127">
        <v>43739</v>
      </c>
    </row>
    <row r="11" spans="1:4" ht="15.75" thickBot="1">
      <c r="A11" s="257"/>
      <c r="B11" s="257"/>
      <c r="C11" s="126" t="s">
        <v>221</v>
      </c>
      <c r="D11" s="126" t="s">
        <v>315</v>
      </c>
    </row>
    <row r="12" spans="1:4" ht="26.25" customHeight="1" thickBot="1">
      <c r="A12" s="257" t="s">
        <v>340</v>
      </c>
      <c r="B12" s="258" t="s">
        <v>86</v>
      </c>
      <c r="C12" s="126" t="s">
        <v>220</v>
      </c>
      <c r="D12" s="127">
        <v>44893</v>
      </c>
    </row>
    <row r="13" spans="1:4" ht="15.75" thickBot="1">
      <c r="A13" s="257"/>
      <c r="B13" s="258"/>
      <c r="C13" s="126" t="s">
        <v>221</v>
      </c>
      <c r="D13" s="126" t="s">
        <v>448</v>
      </c>
    </row>
    <row r="14" spans="1:4" ht="33.75" customHeight="1" thickBot="1">
      <c r="A14" s="257"/>
      <c r="B14" s="258"/>
      <c r="C14" s="126" t="s">
        <v>5</v>
      </c>
      <c r="D14" s="128" t="s">
        <v>288</v>
      </c>
    </row>
    <row r="15" spans="1:4" ht="26.25" thickBot="1">
      <c r="A15" s="118" t="s">
        <v>341</v>
      </c>
      <c r="B15" s="123" t="s">
        <v>87</v>
      </c>
      <c r="C15" s="126" t="s">
        <v>220</v>
      </c>
      <c r="D15" s="129">
        <v>44896</v>
      </c>
    </row>
    <row r="16" spans="1:4" ht="26.25" thickBot="1">
      <c r="A16" s="122" t="s">
        <v>342</v>
      </c>
      <c r="B16" s="125" t="s">
        <v>88</v>
      </c>
      <c r="C16" s="126" t="s">
        <v>222</v>
      </c>
      <c r="D16" s="130">
        <v>4.4000000000000004</v>
      </c>
    </row>
    <row r="17" spans="1:4" ht="26.25" thickBot="1">
      <c r="A17" s="122" t="s">
        <v>214</v>
      </c>
      <c r="B17" s="125" t="s">
        <v>89</v>
      </c>
      <c r="C17" s="126" t="s">
        <v>222</v>
      </c>
      <c r="D17" s="131">
        <v>0.04</v>
      </c>
    </row>
    <row r="18" spans="1:4" ht="25.5" customHeight="1" thickBot="1">
      <c r="A18" s="259" t="s">
        <v>90</v>
      </c>
      <c r="B18" s="259"/>
      <c r="C18" s="259"/>
      <c r="D18" s="259"/>
    </row>
    <row r="19" spans="1:4" ht="20.25" customHeight="1" thickBot="1">
      <c r="A19" s="257" t="s">
        <v>215</v>
      </c>
      <c r="B19" s="258" t="s">
        <v>91</v>
      </c>
      <c r="C19" s="120" t="s">
        <v>220</v>
      </c>
      <c r="D19" s="121" t="s">
        <v>316</v>
      </c>
    </row>
    <row r="20" spans="1:4" ht="18" customHeight="1" thickBot="1">
      <c r="A20" s="257"/>
      <c r="B20" s="258"/>
      <c r="C20" s="126" t="s">
        <v>221</v>
      </c>
      <c r="D20" s="120">
        <v>162</v>
      </c>
    </row>
    <row r="21" spans="1:4" ht="43.5" customHeight="1" thickBot="1">
      <c r="A21" s="257"/>
      <c r="B21" s="258"/>
      <c r="C21" s="126" t="s">
        <v>5</v>
      </c>
      <c r="D21" s="126" t="s">
        <v>257</v>
      </c>
    </row>
    <row r="22" spans="1:4" ht="15.75" thickBot="1"/>
    <row r="23" spans="1:4" ht="15.75" thickBot="1">
      <c r="A23" s="116" t="s">
        <v>0</v>
      </c>
      <c r="B23" s="117" t="s">
        <v>1</v>
      </c>
      <c r="C23" s="116" t="s">
        <v>2</v>
      </c>
      <c r="D23" s="117" t="s">
        <v>3</v>
      </c>
    </row>
    <row r="24" spans="1:4" ht="26.25" thickBot="1">
      <c r="A24" s="118" t="s">
        <v>333</v>
      </c>
      <c r="B24" s="119" t="s">
        <v>4</v>
      </c>
      <c r="C24" s="120" t="s">
        <v>5</v>
      </c>
      <c r="D24" s="121"/>
    </row>
    <row r="25" spans="1:4" ht="26.25" thickBot="1">
      <c r="A25" s="122" t="s">
        <v>334</v>
      </c>
      <c r="B25" s="123" t="s">
        <v>81</v>
      </c>
      <c r="C25" s="120" t="s">
        <v>5</v>
      </c>
      <c r="D25" s="120" t="s">
        <v>138</v>
      </c>
    </row>
    <row r="26" spans="1:4" ht="26.25" thickBot="1">
      <c r="A26" s="122" t="s">
        <v>335</v>
      </c>
      <c r="B26" s="125" t="s">
        <v>82</v>
      </c>
      <c r="C26" s="126" t="s">
        <v>5</v>
      </c>
      <c r="D26" s="126" t="s">
        <v>151</v>
      </c>
    </row>
    <row r="27" spans="1:4" ht="26.25" thickBot="1">
      <c r="A27" s="122" t="s">
        <v>336</v>
      </c>
      <c r="B27" s="125" t="s">
        <v>52</v>
      </c>
      <c r="C27" s="120" t="s">
        <v>5</v>
      </c>
      <c r="D27" s="126" t="s">
        <v>67</v>
      </c>
    </row>
    <row r="28" spans="1:4" ht="26.25" thickBot="1">
      <c r="A28" s="122" t="s">
        <v>337</v>
      </c>
      <c r="B28" s="125" t="s">
        <v>83</v>
      </c>
      <c r="C28" s="126" t="s">
        <v>79</v>
      </c>
      <c r="D28" s="126">
        <v>23.33</v>
      </c>
    </row>
    <row r="29" spans="1:4" ht="15.75" customHeight="1" thickBot="1">
      <c r="A29" s="257" t="s">
        <v>338</v>
      </c>
      <c r="B29" s="258" t="s">
        <v>84</v>
      </c>
      <c r="C29" s="126"/>
      <c r="D29" s="126" t="s">
        <v>287</v>
      </c>
    </row>
    <row r="30" spans="1:4" ht="15.75" thickBot="1">
      <c r="A30" s="257"/>
      <c r="B30" s="258"/>
      <c r="C30" s="126" t="s">
        <v>218</v>
      </c>
      <c r="D30" s="126">
        <v>2633001291</v>
      </c>
    </row>
    <row r="31" spans="1:4" ht="15.75" customHeight="1" thickBot="1">
      <c r="A31" s="257" t="s">
        <v>339</v>
      </c>
      <c r="B31" s="257" t="s">
        <v>85</v>
      </c>
      <c r="C31" s="126" t="s">
        <v>220</v>
      </c>
      <c r="D31" s="127">
        <v>43739</v>
      </c>
    </row>
    <row r="32" spans="1:4" ht="15.75" thickBot="1">
      <c r="A32" s="257"/>
      <c r="B32" s="257"/>
      <c r="C32" s="126" t="s">
        <v>221</v>
      </c>
      <c r="D32" s="126" t="s">
        <v>315</v>
      </c>
    </row>
    <row r="33" spans="1:4" ht="15.75" customHeight="1" thickBot="1">
      <c r="A33" s="257" t="s">
        <v>340</v>
      </c>
      <c r="B33" s="258" t="s">
        <v>86</v>
      </c>
      <c r="C33" s="126" t="s">
        <v>220</v>
      </c>
      <c r="D33" s="127">
        <v>44893</v>
      </c>
    </row>
    <row r="34" spans="1:4" ht="15.75" thickBot="1">
      <c r="A34" s="257"/>
      <c r="B34" s="258"/>
      <c r="C34" s="126" t="s">
        <v>221</v>
      </c>
      <c r="D34" s="126" t="s">
        <v>448</v>
      </c>
    </row>
    <row r="35" spans="1:4" ht="26.25" thickBot="1">
      <c r="A35" s="257"/>
      <c r="B35" s="258"/>
      <c r="C35" s="126" t="s">
        <v>5</v>
      </c>
      <c r="D35" s="128" t="s">
        <v>288</v>
      </c>
    </row>
    <row r="36" spans="1:4" ht="26.25" thickBot="1">
      <c r="A36" s="118" t="s">
        <v>341</v>
      </c>
      <c r="B36" s="123" t="s">
        <v>87</v>
      </c>
      <c r="C36" s="126" t="s">
        <v>220</v>
      </c>
      <c r="D36" s="129">
        <v>44896</v>
      </c>
    </row>
    <row r="37" spans="1:4" ht="26.25" thickBot="1">
      <c r="A37" s="122" t="s">
        <v>342</v>
      </c>
      <c r="B37" s="125" t="s">
        <v>88</v>
      </c>
      <c r="C37" s="126" t="s">
        <v>5</v>
      </c>
      <c r="D37" s="133">
        <v>7.6</v>
      </c>
    </row>
    <row r="38" spans="1:4" ht="26.25" thickBot="1">
      <c r="A38" s="122" t="s">
        <v>343</v>
      </c>
      <c r="B38" s="125" t="s">
        <v>89</v>
      </c>
      <c r="C38" s="126" t="s">
        <v>5</v>
      </c>
      <c r="D38" s="120" t="s">
        <v>250</v>
      </c>
    </row>
    <row r="39" spans="1:4" ht="31.5" customHeight="1" thickBot="1">
      <c r="A39" s="259" t="s">
        <v>90</v>
      </c>
      <c r="B39" s="259"/>
      <c r="C39" s="259"/>
      <c r="D39" s="259"/>
    </row>
    <row r="40" spans="1:4" ht="15.75" customHeight="1" thickBot="1">
      <c r="A40" s="257" t="s">
        <v>215</v>
      </c>
      <c r="B40" s="258" t="s">
        <v>91</v>
      </c>
      <c r="C40" s="120" t="s">
        <v>220</v>
      </c>
      <c r="D40" s="121" t="s">
        <v>316</v>
      </c>
    </row>
    <row r="41" spans="1:4" ht="15.75" thickBot="1">
      <c r="A41" s="257"/>
      <c r="B41" s="258"/>
      <c r="C41" s="126" t="s">
        <v>221</v>
      </c>
      <c r="D41" s="120">
        <v>162</v>
      </c>
    </row>
    <row r="42" spans="1:4" ht="26.25" thickBot="1">
      <c r="A42" s="257"/>
      <c r="B42" s="258"/>
      <c r="C42" s="126" t="s">
        <v>5</v>
      </c>
      <c r="D42" s="126" t="s">
        <v>257</v>
      </c>
    </row>
    <row r="43" spans="1:4" ht="15.75" thickBot="1"/>
    <row r="44" spans="1:4" ht="15.75" thickBot="1">
      <c r="A44" s="116" t="s">
        <v>0</v>
      </c>
      <c r="B44" s="117" t="s">
        <v>1</v>
      </c>
      <c r="C44" s="116" t="s">
        <v>2</v>
      </c>
      <c r="D44" s="117" t="s">
        <v>3</v>
      </c>
    </row>
    <row r="45" spans="1:4" ht="26.25" thickBot="1">
      <c r="A45" s="118" t="s">
        <v>333</v>
      </c>
      <c r="B45" s="119" t="s">
        <v>4</v>
      </c>
      <c r="C45" s="120" t="s">
        <v>5</v>
      </c>
      <c r="D45" s="121"/>
    </row>
    <row r="46" spans="1:4" ht="26.25" thickBot="1">
      <c r="A46" s="122" t="s">
        <v>334</v>
      </c>
      <c r="B46" s="123" t="s">
        <v>81</v>
      </c>
      <c r="C46" s="120" t="s">
        <v>5</v>
      </c>
      <c r="D46" s="120" t="s">
        <v>137</v>
      </c>
    </row>
    <row r="47" spans="1:4" ht="26.25" thickBot="1">
      <c r="A47" s="122" t="s">
        <v>335</v>
      </c>
      <c r="B47" s="125" t="s">
        <v>82</v>
      </c>
      <c r="C47" s="120" t="s">
        <v>5</v>
      </c>
      <c r="D47" s="126" t="s">
        <v>151</v>
      </c>
    </row>
    <row r="48" spans="1:4" ht="26.25" thickBot="1">
      <c r="A48" s="122" t="s">
        <v>336</v>
      </c>
      <c r="B48" s="125" t="s">
        <v>52</v>
      </c>
      <c r="C48" s="126" t="s">
        <v>5</v>
      </c>
      <c r="D48" s="120" t="s">
        <v>145</v>
      </c>
    </row>
    <row r="49" spans="1:4" ht="26.25" thickBot="1">
      <c r="A49" s="122" t="s">
        <v>337</v>
      </c>
      <c r="B49" s="125" t="s">
        <v>83</v>
      </c>
      <c r="C49" s="126" t="s">
        <v>79</v>
      </c>
      <c r="D49" s="126">
        <v>2586.61</v>
      </c>
    </row>
    <row r="50" spans="1:4" ht="15.75" customHeight="1" thickBot="1">
      <c r="A50" s="257" t="s">
        <v>338</v>
      </c>
      <c r="B50" s="258" t="s">
        <v>84</v>
      </c>
      <c r="C50" s="126"/>
      <c r="D50" s="134" t="s">
        <v>290</v>
      </c>
    </row>
    <row r="51" spans="1:4" ht="15.75" thickBot="1">
      <c r="A51" s="257"/>
      <c r="B51" s="258"/>
      <c r="C51" s="126" t="s">
        <v>5</v>
      </c>
      <c r="D51" s="134">
        <v>2635095930</v>
      </c>
    </row>
    <row r="52" spans="1:4" ht="15.75" customHeight="1" thickBot="1">
      <c r="A52" s="257" t="s">
        <v>339</v>
      </c>
      <c r="B52" s="257" t="s">
        <v>85</v>
      </c>
      <c r="C52" s="126"/>
      <c r="D52" s="134"/>
    </row>
    <row r="53" spans="1:4" ht="15.75" thickBot="1">
      <c r="A53" s="257"/>
      <c r="B53" s="257"/>
      <c r="C53" s="126" t="s">
        <v>5</v>
      </c>
      <c r="D53" s="134"/>
    </row>
    <row r="54" spans="1:4" ht="15.75" customHeight="1" thickBot="1">
      <c r="A54" s="257" t="s">
        <v>340</v>
      </c>
      <c r="B54" s="258" t="s">
        <v>86</v>
      </c>
      <c r="C54" s="126" t="s">
        <v>220</v>
      </c>
      <c r="D54" s="135">
        <v>44893</v>
      </c>
    </row>
    <row r="55" spans="1:4" ht="15.75" thickBot="1">
      <c r="A55" s="257"/>
      <c r="B55" s="258"/>
      <c r="C55" s="126" t="s">
        <v>221</v>
      </c>
      <c r="D55" s="134" t="s">
        <v>449</v>
      </c>
    </row>
    <row r="56" spans="1:4" ht="26.25" thickBot="1">
      <c r="A56" s="257"/>
      <c r="B56" s="258"/>
      <c r="C56" s="126" t="s">
        <v>5</v>
      </c>
      <c r="D56" s="134" t="s">
        <v>288</v>
      </c>
    </row>
    <row r="57" spans="1:4" ht="26.25" thickBot="1">
      <c r="A57" s="118" t="s">
        <v>341</v>
      </c>
      <c r="B57" s="123" t="s">
        <v>87</v>
      </c>
      <c r="C57" s="126" t="s">
        <v>5</v>
      </c>
      <c r="D57" s="136" t="s">
        <v>450</v>
      </c>
    </row>
    <row r="58" spans="1:4" ht="26.25" thickBot="1">
      <c r="A58" s="122" t="s">
        <v>342</v>
      </c>
      <c r="B58" s="125" t="s">
        <v>88</v>
      </c>
      <c r="C58" s="126" t="s">
        <v>5</v>
      </c>
      <c r="D58" s="137" t="s">
        <v>325</v>
      </c>
    </row>
    <row r="59" spans="1:4" ht="26.25" thickBot="1">
      <c r="A59" s="122" t="s">
        <v>343</v>
      </c>
      <c r="B59" s="125" t="s">
        <v>89</v>
      </c>
      <c r="C59" s="126" t="s">
        <v>5</v>
      </c>
      <c r="D59" s="138" t="s">
        <v>5</v>
      </c>
    </row>
    <row r="60" spans="1:4" ht="29.25" customHeight="1" thickBot="1">
      <c r="A60" s="259" t="s">
        <v>90</v>
      </c>
      <c r="B60" s="259"/>
      <c r="C60" s="259"/>
      <c r="D60" s="259"/>
    </row>
    <row r="61" spans="1:4" ht="15.75" customHeight="1" thickBot="1">
      <c r="A61" s="257" t="s">
        <v>215</v>
      </c>
      <c r="B61" s="258" t="s">
        <v>91</v>
      </c>
      <c r="C61" s="120" t="s">
        <v>220</v>
      </c>
      <c r="D61" s="136" t="s">
        <v>316</v>
      </c>
    </row>
    <row r="62" spans="1:4" ht="15.75" thickBot="1">
      <c r="A62" s="257"/>
      <c r="B62" s="258"/>
      <c r="C62" s="126" t="s">
        <v>221</v>
      </c>
      <c r="D62" s="137">
        <v>162</v>
      </c>
    </row>
    <row r="63" spans="1:4" ht="26.25" thickBot="1">
      <c r="A63" s="257"/>
      <c r="B63" s="258"/>
      <c r="C63" s="126" t="s">
        <v>5</v>
      </c>
      <c r="D63" s="134" t="s">
        <v>257</v>
      </c>
    </row>
    <row r="64" spans="1:4" ht="15.75" thickBot="1"/>
    <row r="65" spans="1:4" ht="15.75" thickBot="1">
      <c r="A65" s="139" t="s">
        <v>0</v>
      </c>
      <c r="B65" s="140" t="s">
        <v>1</v>
      </c>
      <c r="C65" s="139" t="s">
        <v>2</v>
      </c>
    </row>
    <row r="66" spans="1:4" ht="26.25" thickBot="1">
      <c r="A66" s="118" t="s">
        <v>333</v>
      </c>
      <c r="B66" s="119" t="s">
        <v>4</v>
      </c>
      <c r="C66" s="120" t="s">
        <v>5</v>
      </c>
      <c r="D66" s="140" t="s">
        <v>3</v>
      </c>
    </row>
    <row r="67" spans="1:4" ht="26.25" thickBot="1">
      <c r="A67" s="122" t="s">
        <v>334</v>
      </c>
      <c r="B67" s="123" t="s">
        <v>81</v>
      </c>
      <c r="C67" s="120" t="s">
        <v>5</v>
      </c>
      <c r="D67" s="120" t="s">
        <v>140</v>
      </c>
    </row>
    <row r="68" spans="1:4" ht="26.25" thickBot="1">
      <c r="A68" s="122" t="s">
        <v>335</v>
      </c>
      <c r="B68" s="125" t="s">
        <v>82</v>
      </c>
      <c r="C68" s="126" t="s">
        <v>5</v>
      </c>
      <c r="D68" s="126" t="s">
        <v>151</v>
      </c>
    </row>
    <row r="69" spans="1:4" ht="26.25" thickBot="1">
      <c r="A69" s="122" t="s">
        <v>336</v>
      </c>
      <c r="B69" s="125" t="s">
        <v>52</v>
      </c>
      <c r="C69" s="120" t="s">
        <v>5</v>
      </c>
      <c r="D69" s="126" t="s">
        <v>258</v>
      </c>
    </row>
    <row r="70" spans="1:4" ht="26.25" thickBot="1">
      <c r="A70" s="122" t="s">
        <v>337</v>
      </c>
      <c r="B70" s="125" t="s">
        <v>83</v>
      </c>
      <c r="C70" s="126" t="s">
        <v>79</v>
      </c>
      <c r="D70" s="126">
        <v>2586.61</v>
      </c>
    </row>
    <row r="71" spans="1:4" ht="15.75" customHeight="1" thickBot="1">
      <c r="A71" s="257" t="s">
        <v>338</v>
      </c>
      <c r="B71" s="258" t="s">
        <v>84</v>
      </c>
      <c r="C71" s="126"/>
      <c r="D71" s="134" t="s">
        <v>290</v>
      </c>
    </row>
    <row r="72" spans="1:4" ht="15.75" thickBot="1">
      <c r="A72" s="257"/>
      <c r="B72" s="258"/>
      <c r="C72" s="126" t="s">
        <v>218</v>
      </c>
      <c r="D72" s="134">
        <v>2635095930</v>
      </c>
    </row>
    <row r="73" spans="1:4" ht="15.75" customHeight="1" thickBot="1">
      <c r="A73" s="257" t="s">
        <v>339</v>
      </c>
      <c r="B73" s="257" t="s">
        <v>85</v>
      </c>
      <c r="C73" s="126"/>
      <c r="D73" s="134"/>
    </row>
    <row r="74" spans="1:4" ht="15.75" thickBot="1">
      <c r="A74" s="257"/>
      <c r="B74" s="257"/>
      <c r="C74" s="126" t="s">
        <v>5</v>
      </c>
      <c r="D74" s="134"/>
    </row>
    <row r="75" spans="1:4" ht="15.75" customHeight="1" thickBot="1">
      <c r="A75" s="257" t="s">
        <v>340</v>
      </c>
      <c r="B75" s="258" t="s">
        <v>86</v>
      </c>
      <c r="C75" s="126" t="s">
        <v>220</v>
      </c>
      <c r="D75" s="135">
        <v>44893</v>
      </c>
    </row>
    <row r="76" spans="1:4" ht="15.75" thickBot="1">
      <c r="A76" s="257"/>
      <c r="B76" s="258"/>
      <c r="C76" s="126" t="s">
        <v>221</v>
      </c>
      <c r="D76" s="134" t="s">
        <v>449</v>
      </c>
    </row>
    <row r="77" spans="1:4" ht="15.75" customHeight="1" thickBot="1">
      <c r="A77" s="257"/>
      <c r="B77" s="258"/>
      <c r="C77" s="126" t="s">
        <v>5</v>
      </c>
      <c r="D77" s="134" t="s">
        <v>288</v>
      </c>
    </row>
    <row r="78" spans="1:4" ht="26.25" thickBot="1">
      <c r="A78" s="118" t="s">
        <v>341</v>
      </c>
      <c r="B78" s="123" t="s">
        <v>87</v>
      </c>
      <c r="C78" s="126" t="s">
        <v>5</v>
      </c>
      <c r="D78" s="136" t="s">
        <v>450</v>
      </c>
    </row>
    <row r="79" spans="1:4" ht="26.25" thickBot="1">
      <c r="A79" s="122" t="s">
        <v>342</v>
      </c>
      <c r="B79" s="125" t="s">
        <v>88</v>
      </c>
      <c r="C79" s="126" t="s">
        <v>5</v>
      </c>
      <c r="D79" s="141">
        <v>1.4200000000000001E-2</v>
      </c>
    </row>
    <row r="80" spans="1:4" ht="26.25" thickBot="1">
      <c r="A80" s="122" t="s">
        <v>343</v>
      </c>
      <c r="B80" s="125" t="s">
        <v>89</v>
      </c>
      <c r="C80" s="126" t="s">
        <v>5</v>
      </c>
      <c r="D80" s="120" t="s">
        <v>250</v>
      </c>
    </row>
    <row r="81" spans="1:4" ht="15.75" customHeight="1" thickBot="1">
      <c r="A81" s="259" t="s">
        <v>90</v>
      </c>
      <c r="B81" s="259"/>
      <c r="C81" s="259"/>
      <c r="D81" s="259"/>
    </row>
    <row r="82" spans="1:4" ht="15.75" customHeight="1" thickBot="1">
      <c r="A82" s="255" t="s">
        <v>166</v>
      </c>
      <c r="B82" s="256" t="s">
        <v>91</v>
      </c>
      <c r="C82" s="120" t="s">
        <v>220</v>
      </c>
      <c r="D82" s="121" t="s">
        <v>317</v>
      </c>
    </row>
    <row r="83" spans="1:4" ht="33" customHeight="1" thickBot="1">
      <c r="A83" s="255"/>
      <c r="B83" s="256"/>
      <c r="C83" s="126" t="s">
        <v>221</v>
      </c>
      <c r="D83" s="142">
        <v>3980</v>
      </c>
    </row>
    <row r="84" spans="1:4" ht="15.75" customHeight="1" thickBot="1">
      <c r="A84" s="255"/>
      <c r="B84" s="256"/>
      <c r="C84" s="142" t="s">
        <v>5</v>
      </c>
      <c r="D84" s="143" t="s">
        <v>257</v>
      </c>
    </row>
    <row r="85" spans="1:4" ht="21" customHeight="1" thickBot="1"/>
    <row r="86" spans="1:4" ht="15.75" thickBot="1">
      <c r="A86" s="139" t="s">
        <v>0</v>
      </c>
      <c r="B86" s="140" t="s">
        <v>1</v>
      </c>
      <c r="C86" s="139" t="s">
        <v>2</v>
      </c>
      <c r="D86" s="140" t="s">
        <v>3</v>
      </c>
    </row>
    <row r="87" spans="1:4" ht="26.25" thickBot="1">
      <c r="A87" s="144" t="s">
        <v>344</v>
      </c>
      <c r="B87" s="145" t="s">
        <v>4</v>
      </c>
      <c r="C87" s="142" t="s">
        <v>5</v>
      </c>
      <c r="D87" s="146"/>
    </row>
    <row r="88" spans="1:4" ht="26.25" thickBot="1">
      <c r="A88" s="147" t="s">
        <v>345</v>
      </c>
      <c r="B88" s="148" t="s">
        <v>81</v>
      </c>
      <c r="C88" s="149" t="s">
        <v>5</v>
      </c>
      <c r="D88" s="120" t="s">
        <v>139</v>
      </c>
    </row>
    <row r="89" spans="1:4" ht="26.25" thickBot="1">
      <c r="A89" s="147" t="s">
        <v>346</v>
      </c>
      <c r="B89" s="150" t="s">
        <v>82</v>
      </c>
      <c r="C89" s="142" t="s">
        <v>5</v>
      </c>
      <c r="D89" s="142" t="s">
        <v>150</v>
      </c>
    </row>
    <row r="90" spans="1:4" ht="26.25" thickBot="1">
      <c r="A90" s="147" t="s">
        <v>347</v>
      </c>
      <c r="B90" s="148" t="s">
        <v>52</v>
      </c>
      <c r="C90" s="142" t="s">
        <v>5</v>
      </c>
      <c r="D90" s="149" t="s">
        <v>147</v>
      </c>
    </row>
    <row r="91" spans="1:4" ht="26.25" thickBot="1">
      <c r="A91" s="255" t="s">
        <v>348</v>
      </c>
      <c r="B91" s="150" t="s">
        <v>208</v>
      </c>
      <c r="C91" s="149" t="s">
        <v>79</v>
      </c>
      <c r="D91" s="120">
        <v>5.71</v>
      </c>
    </row>
    <row r="92" spans="1:4" ht="39" thickBot="1">
      <c r="A92" s="255"/>
      <c r="B92" s="150" t="s">
        <v>209</v>
      </c>
      <c r="C92" s="149" t="s">
        <v>79</v>
      </c>
      <c r="D92" s="126" t="s">
        <v>250</v>
      </c>
    </row>
    <row r="93" spans="1:4" ht="26.25" thickBot="1">
      <c r="A93" s="255"/>
      <c r="B93" s="150" t="s">
        <v>210</v>
      </c>
      <c r="C93" s="149" t="s">
        <v>79</v>
      </c>
      <c r="D93" s="126" t="s">
        <v>250</v>
      </c>
    </row>
    <row r="94" spans="1:4" ht="15.75" customHeight="1" thickBot="1">
      <c r="A94" s="255"/>
      <c r="B94" s="150" t="s">
        <v>211</v>
      </c>
      <c r="C94" s="149" t="s">
        <v>79</v>
      </c>
      <c r="D94" s="126" t="s">
        <v>250</v>
      </c>
    </row>
    <row r="95" spans="1:4" ht="39" thickBot="1">
      <c r="A95" s="255"/>
      <c r="B95" s="150" t="s">
        <v>212</v>
      </c>
      <c r="C95" s="149" t="s">
        <v>79</v>
      </c>
      <c r="D95" s="126" t="s">
        <v>250</v>
      </c>
    </row>
    <row r="96" spans="1:4" ht="15.75" customHeight="1" thickBot="1">
      <c r="A96" s="255"/>
      <c r="B96" s="150" t="s">
        <v>213</v>
      </c>
      <c r="C96" s="149" t="s">
        <v>79</v>
      </c>
      <c r="D96" s="126" t="s">
        <v>250</v>
      </c>
    </row>
    <row r="97" spans="1:4" ht="15.75" customHeight="1" thickBot="1">
      <c r="A97" s="255" t="s">
        <v>349</v>
      </c>
      <c r="B97" s="256" t="s">
        <v>84</v>
      </c>
      <c r="C97" s="149"/>
      <c r="D97" s="126" t="s">
        <v>291</v>
      </c>
    </row>
    <row r="98" spans="1:4" ht="15.75" customHeight="1" thickBot="1">
      <c r="A98" s="255"/>
      <c r="B98" s="256"/>
      <c r="C98" s="149" t="s">
        <v>218</v>
      </c>
      <c r="D98" s="126">
        <v>2626033550</v>
      </c>
    </row>
    <row r="99" spans="1:4" ht="15.75" customHeight="1" thickBot="1">
      <c r="A99" s="255" t="s">
        <v>350</v>
      </c>
      <c r="B99" s="255" t="s">
        <v>85</v>
      </c>
      <c r="C99" s="149"/>
      <c r="D99" s="127">
        <v>40210</v>
      </c>
    </row>
    <row r="100" spans="1:4" ht="15.75" thickBot="1">
      <c r="A100" s="255"/>
      <c r="B100" s="255"/>
      <c r="C100" s="149" t="s">
        <v>5</v>
      </c>
      <c r="D100" s="126">
        <v>633878</v>
      </c>
    </row>
    <row r="101" spans="1:4" ht="15.75" customHeight="1" thickBot="1">
      <c r="A101" s="255" t="s">
        <v>351</v>
      </c>
      <c r="B101" s="256" t="s">
        <v>86</v>
      </c>
      <c r="C101" s="120" t="s">
        <v>220</v>
      </c>
      <c r="D101" s="127">
        <v>44890</v>
      </c>
    </row>
    <row r="102" spans="1:4" ht="15.75" thickBot="1">
      <c r="A102" s="255"/>
      <c r="B102" s="256"/>
      <c r="C102" s="126" t="s">
        <v>221</v>
      </c>
      <c r="D102" s="126" t="s">
        <v>451</v>
      </c>
    </row>
    <row r="103" spans="1:4" ht="26.25" thickBot="1">
      <c r="A103" s="255"/>
      <c r="B103" s="256"/>
      <c r="C103" s="142" t="s">
        <v>5</v>
      </c>
      <c r="D103" s="128" t="s">
        <v>288</v>
      </c>
    </row>
    <row r="104" spans="1:4" ht="28.5" customHeight="1" thickBot="1">
      <c r="A104" s="144" t="s">
        <v>163</v>
      </c>
      <c r="B104" s="148" t="s">
        <v>87</v>
      </c>
      <c r="C104" s="149" t="s">
        <v>5</v>
      </c>
      <c r="D104" s="121" t="s">
        <v>450</v>
      </c>
    </row>
    <row r="105" spans="1:4" ht="15.75" customHeight="1" thickBot="1">
      <c r="A105" s="147" t="s">
        <v>164</v>
      </c>
      <c r="B105" s="150" t="s">
        <v>88</v>
      </c>
      <c r="C105" s="149" t="s">
        <v>5</v>
      </c>
      <c r="D105" s="120" t="s">
        <v>318</v>
      </c>
    </row>
    <row r="106" spans="1:4" ht="26.25" thickBot="1">
      <c r="A106" s="147" t="s">
        <v>165</v>
      </c>
      <c r="B106" s="150" t="s">
        <v>89</v>
      </c>
      <c r="C106" s="149" t="s">
        <v>5</v>
      </c>
      <c r="D106" s="126">
        <v>2.16</v>
      </c>
    </row>
    <row r="107" spans="1:4" ht="36.75" customHeight="1" thickBot="1">
      <c r="A107" s="254" t="s">
        <v>90</v>
      </c>
      <c r="B107" s="254"/>
      <c r="C107" s="254"/>
      <c r="D107" s="254"/>
    </row>
    <row r="108" spans="1:4" ht="15.75" customHeight="1" thickBot="1">
      <c r="A108" s="255" t="s">
        <v>166</v>
      </c>
      <c r="B108" s="256" t="s">
        <v>91</v>
      </c>
      <c r="C108" s="120" t="s">
        <v>220</v>
      </c>
      <c r="D108" s="164">
        <v>42884</v>
      </c>
    </row>
    <row r="109" spans="1:4" ht="15.75" thickBot="1">
      <c r="A109" s="255"/>
      <c r="B109" s="256"/>
      <c r="C109" s="126" t="s">
        <v>221</v>
      </c>
      <c r="D109" s="165">
        <v>160</v>
      </c>
    </row>
    <row r="110" spans="1:4" ht="30.75" thickBot="1">
      <c r="A110" s="255"/>
      <c r="B110" s="256"/>
      <c r="C110" s="142" t="s">
        <v>5</v>
      </c>
      <c r="D110" s="166" t="s">
        <v>257</v>
      </c>
    </row>
    <row r="111" spans="1:4" ht="15.75" thickBot="1"/>
    <row r="112" spans="1:4" ht="15.75" thickBot="1">
      <c r="A112" s="116" t="s">
        <v>0</v>
      </c>
      <c r="B112" s="117" t="s">
        <v>1</v>
      </c>
      <c r="C112" s="116" t="s">
        <v>2</v>
      </c>
      <c r="D112" s="117" t="s">
        <v>3</v>
      </c>
    </row>
    <row r="113" spans="1:4" ht="26.25" thickBot="1">
      <c r="A113" s="118" t="s">
        <v>333</v>
      </c>
      <c r="B113" s="119" t="s">
        <v>4</v>
      </c>
      <c r="C113" s="120" t="s">
        <v>5</v>
      </c>
      <c r="D113" s="121"/>
    </row>
    <row r="114" spans="1:4" ht="42" customHeight="1" thickBot="1">
      <c r="A114" s="122" t="s">
        <v>334</v>
      </c>
      <c r="B114" s="123" t="s">
        <v>81</v>
      </c>
      <c r="C114" s="120" t="s">
        <v>5</v>
      </c>
      <c r="D114" s="120" t="s">
        <v>141</v>
      </c>
    </row>
    <row r="115" spans="1:4" ht="37.5" customHeight="1" thickBot="1">
      <c r="A115" s="122" t="s">
        <v>335</v>
      </c>
      <c r="B115" s="125" t="s">
        <v>82</v>
      </c>
      <c r="C115" s="126" t="s">
        <v>5</v>
      </c>
      <c r="D115" s="126" t="s">
        <v>151</v>
      </c>
    </row>
    <row r="116" spans="1:4" ht="48.75" customHeight="1" thickBot="1">
      <c r="A116" s="122" t="s">
        <v>336</v>
      </c>
      <c r="B116" s="125" t="s">
        <v>52</v>
      </c>
      <c r="C116" s="120" t="s">
        <v>5</v>
      </c>
      <c r="D116" s="126" t="s">
        <v>67</v>
      </c>
    </row>
    <row r="117" spans="1:4" ht="39" customHeight="1" thickBot="1">
      <c r="A117" s="257" t="s">
        <v>337</v>
      </c>
      <c r="B117" s="125" t="s">
        <v>216</v>
      </c>
      <c r="C117" s="126" t="s">
        <v>79</v>
      </c>
      <c r="D117" s="126">
        <v>7.15</v>
      </c>
    </row>
    <row r="118" spans="1:4" ht="26.25" thickBot="1">
      <c r="A118" s="257"/>
      <c r="B118" s="125" t="s">
        <v>217</v>
      </c>
      <c r="C118" s="126" t="s">
        <v>79</v>
      </c>
      <c r="D118" s="126">
        <v>7.15</v>
      </c>
    </row>
    <row r="119" spans="1:4" ht="26.25" thickBot="1">
      <c r="A119" s="257" t="s">
        <v>338</v>
      </c>
      <c r="B119" s="258" t="s">
        <v>84</v>
      </c>
      <c r="C119" s="126"/>
      <c r="D119" s="126" t="s">
        <v>292</v>
      </c>
    </row>
    <row r="120" spans="1:4" ht="15.75" customHeight="1" thickBot="1">
      <c r="A120" s="257"/>
      <c r="B120" s="258"/>
      <c r="C120" s="126" t="s">
        <v>218</v>
      </c>
      <c r="D120" s="126">
        <v>2636032629</v>
      </c>
    </row>
    <row r="121" spans="1:4" ht="15.75" customHeight="1" thickBot="1">
      <c r="A121" s="257" t="s">
        <v>339</v>
      </c>
      <c r="B121" s="257" t="s">
        <v>85</v>
      </c>
      <c r="C121" s="126"/>
      <c r="D121" s="126"/>
    </row>
    <row r="122" spans="1:4" ht="15.75" customHeight="1" thickBot="1">
      <c r="A122" s="257"/>
      <c r="B122" s="257"/>
      <c r="C122" s="126" t="s">
        <v>5</v>
      </c>
      <c r="D122" s="126"/>
    </row>
    <row r="123" spans="1:4" ht="15.75" customHeight="1" thickBot="1">
      <c r="A123" s="257" t="s">
        <v>340</v>
      </c>
      <c r="B123" s="258" t="s">
        <v>86</v>
      </c>
      <c r="C123" s="126" t="s">
        <v>220</v>
      </c>
      <c r="D123" s="127">
        <v>45986</v>
      </c>
    </row>
    <row r="124" spans="1:4" ht="15.75" customHeight="1" thickBot="1">
      <c r="A124" s="257"/>
      <c r="B124" s="258"/>
      <c r="C124" s="126" t="s">
        <v>221</v>
      </c>
      <c r="D124" s="126" t="s">
        <v>352</v>
      </c>
    </row>
    <row r="125" spans="1:4" ht="26.25" thickBot="1">
      <c r="A125" s="257"/>
      <c r="B125" s="258"/>
      <c r="C125" s="126" t="s">
        <v>5</v>
      </c>
      <c r="D125" s="128" t="s">
        <v>288</v>
      </c>
    </row>
    <row r="126" spans="1:4" ht="26.25" thickBot="1">
      <c r="A126" s="118" t="s">
        <v>341</v>
      </c>
      <c r="B126" s="123" t="s">
        <v>87</v>
      </c>
      <c r="C126" s="126" t="s">
        <v>5</v>
      </c>
      <c r="D126" s="129">
        <v>44896</v>
      </c>
    </row>
    <row r="127" spans="1:4" ht="15.75" customHeight="1" thickBot="1">
      <c r="A127" s="257" t="s">
        <v>342</v>
      </c>
      <c r="B127" s="258" t="s">
        <v>219</v>
      </c>
      <c r="C127" s="126"/>
      <c r="D127" s="126" t="s">
        <v>309</v>
      </c>
    </row>
    <row r="128" spans="1:4" ht="15.75" thickBot="1">
      <c r="A128" s="257"/>
      <c r="B128" s="258"/>
      <c r="C128" s="126" t="s">
        <v>5</v>
      </c>
      <c r="D128" s="137"/>
    </row>
    <row r="129" spans="1:4" ht="15.75" customHeight="1" thickBot="1">
      <c r="A129" s="257" t="s">
        <v>214</v>
      </c>
      <c r="B129" s="258" t="s">
        <v>89</v>
      </c>
      <c r="C129" s="126"/>
      <c r="D129" s="120"/>
    </row>
    <row r="130" spans="1:4" ht="27" customHeight="1" thickBot="1">
      <c r="A130" s="257"/>
      <c r="B130" s="258"/>
      <c r="C130" s="126" t="s">
        <v>5</v>
      </c>
      <c r="D130" s="137" t="s">
        <v>250</v>
      </c>
    </row>
    <row r="131" spans="1:4" ht="15.75" customHeight="1" thickBot="1">
      <c r="A131" s="259" t="s">
        <v>90</v>
      </c>
      <c r="B131" s="259"/>
      <c r="C131" s="259"/>
      <c r="D131" s="259"/>
    </row>
    <row r="132" spans="1:4" ht="15.75" customHeight="1" thickBot="1">
      <c r="A132" s="257" t="s">
        <v>215</v>
      </c>
      <c r="B132" s="258" t="s">
        <v>91</v>
      </c>
      <c r="C132" s="120" t="s">
        <v>220</v>
      </c>
      <c r="D132" s="121" t="s">
        <v>289</v>
      </c>
    </row>
    <row r="133" spans="1:4" ht="15.75" thickBot="1">
      <c r="A133" s="257"/>
      <c r="B133" s="258"/>
      <c r="C133" s="126" t="s">
        <v>221</v>
      </c>
      <c r="D133" s="120">
        <v>87</v>
      </c>
    </row>
    <row r="134" spans="1:4" ht="26.25" thickBot="1">
      <c r="A134" s="257"/>
      <c r="B134" s="258"/>
      <c r="C134" s="126" t="s">
        <v>5</v>
      </c>
      <c r="D134" s="126" t="s">
        <v>257</v>
      </c>
    </row>
    <row r="135" spans="1:4">
      <c r="D135" s="151"/>
    </row>
    <row r="136" spans="1:4">
      <c r="D136" s="68"/>
    </row>
    <row r="137" spans="1:4">
      <c r="D137" s="69"/>
    </row>
    <row r="142" spans="1:4" ht="15.75" customHeight="1"/>
    <row r="144" spans="1:4" ht="15.75" customHeight="1"/>
    <row r="146" ht="15.75" customHeight="1"/>
    <row r="150" ht="15.75" customHeight="1"/>
    <row r="151" ht="23.25" customHeight="1"/>
    <row r="152" ht="15.75" customHeight="1"/>
    <row r="153" ht="28.5" customHeight="1"/>
    <row r="154" ht="28.5" customHeight="1"/>
    <row r="155" ht="15.75" customHeight="1"/>
    <row r="157" ht="24" customHeight="1"/>
  </sheetData>
  <mergeCells count="61">
    <mergeCell ref="A1:D1"/>
    <mergeCell ref="A18:D18"/>
    <mergeCell ref="A12:A14"/>
    <mergeCell ref="B12:B14"/>
    <mergeCell ref="A8:A9"/>
    <mergeCell ref="B8:B9"/>
    <mergeCell ref="A10:A11"/>
    <mergeCell ref="B10:B11"/>
    <mergeCell ref="A33:A35"/>
    <mergeCell ref="B33:B35"/>
    <mergeCell ref="A52:A53"/>
    <mergeCell ref="B52:B53"/>
    <mergeCell ref="A50:A51"/>
    <mergeCell ref="B50:B51"/>
    <mergeCell ref="A39:D39"/>
    <mergeCell ref="A40:A42"/>
    <mergeCell ref="B40:B42"/>
    <mergeCell ref="A82:A84"/>
    <mergeCell ref="B82:B84"/>
    <mergeCell ref="A91:A96"/>
    <mergeCell ref="A19:A21"/>
    <mergeCell ref="B19:B21"/>
    <mergeCell ref="A73:A74"/>
    <mergeCell ref="B73:B74"/>
    <mergeCell ref="A54:A56"/>
    <mergeCell ref="B54:B56"/>
    <mergeCell ref="A60:D60"/>
    <mergeCell ref="A61:A63"/>
    <mergeCell ref="B61:B63"/>
    <mergeCell ref="A29:A30"/>
    <mergeCell ref="B29:B30"/>
    <mergeCell ref="A31:A32"/>
    <mergeCell ref="B31:B32"/>
    <mergeCell ref="A132:A134"/>
    <mergeCell ref="B132:B134"/>
    <mergeCell ref="A121:A122"/>
    <mergeCell ref="B121:B122"/>
    <mergeCell ref="A123:A125"/>
    <mergeCell ref="B123:B125"/>
    <mergeCell ref="A127:A128"/>
    <mergeCell ref="B127:B128"/>
    <mergeCell ref="A129:A130"/>
    <mergeCell ref="B129:B130"/>
    <mergeCell ref="A131:D131"/>
    <mergeCell ref="A71:A72"/>
    <mergeCell ref="B71:B72"/>
    <mergeCell ref="A75:A77"/>
    <mergeCell ref="B75:B77"/>
    <mergeCell ref="A81:D81"/>
    <mergeCell ref="A97:A98"/>
    <mergeCell ref="B97:B98"/>
    <mergeCell ref="A99:A100"/>
    <mergeCell ref="B99:B100"/>
    <mergeCell ref="A101:A103"/>
    <mergeCell ref="B101:B103"/>
    <mergeCell ref="A107:D107"/>
    <mergeCell ref="A108:A110"/>
    <mergeCell ref="B108:B110"/>
    <mergeCell ref="A117:A118"/>
    <mergeCell ref="A119:A120"/>
    <mergeCell ref="B119:B120"/>
  </mergeCells>
  <phoneticPr fontId="0" type="noConversion"/>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D30"/>
  <sheetViews>
    <sheetView workbookViewId="0">
      <selection sqref="A1:D1048576"/>
    </sheetView>
  </sheetViews>
  <sheetFormatPr defaultRowHeight="15"/>
  <cols>
    <col min="1" max="1" width="9.140625" style="32"/>
    <col min="2" max="2" width="42.42578125" style="32" customWidth="1"/>
    <col min="3" max="3" width="9" style="32" bestFit="1" customWidth="1"/>
    <col min="4" max="4" width="21.42578125" style="32" customWidth="1"/>
  </cols>
  <sheetData>
    <row r="1" spans="1:4" ht="37.5" customHeight="1" thickBot="1">
      <c r="A1" s="265" t="s">
        <v>260</v>
      </c>
      <c r="B1" s="266"/>
      <c r="C1" s="266"/>
      <c r="D1" s="267"/>
    </row>
    <row r="2" spans="1:4" ht="15.75" thickBot="1">
      <c r="A2" s="24" t="s">
        <v>0</v>
      </c>
      <c r="B2" s="232" t="s">
        <v>1</v>
      </c>
      <c r="C2" s="232" t="s">
        <v>2</v>
      </c>
      <c r="D2" s="232" t="s">
        <v>3</v>
      </c>
    </row>
    <row r="3" spans="1:4" ht="15.75" thickBot="1">
      <c r="A3" s="25" t="s">
        <v>154</v>
      </c>
      <c r="B3" s="26" t="s">
        <v>4</v>
      </c>
      <c r="C3" s="27" t="s">
        <v>5</v>
      </c>
      <c r="D3" s="28"/>
    </row>
    <row r="4" spans="1:4" ht="15.75" thickBot="1">
      <c r="A4" s="25" t="s">
        <v>155</v>
      </c>
      <c r="B4" s="29" t="s">
        <v>92</v>
      </c>
      <c r="C4" s="27" t="s">
        <v>5</v>
      </c>
      <c r="D4" s="27" t="s">
        <v>223</v>
      </c>
    </row>
    <row r="5" spans="1:4" ht="39" thickBot="1">
      <c r="A5" s="25" t="s">
        <v>156</v>
      </c>
      <c r="B5" s="29" t="s">
        <v>93</v>
      </c>
      <c r="C5" s="27" t="s">
        <v>5</v>
      </c>
      <c r="D5" s="27" t="s">
        <v>261</v>
      </c>
    </row>
    <row r="6" spans="1:4" ht="26.25" thickBot="1">
      <c r="A6" s="25" t="s">
        <v>158</v>
      </c>
      <c r="B6" s="29" t="s">
        <v>94</v>
      </c>
      <c r="C6" s="27" t="s">
        <v>18</v>
      </c>
      <c r="D6" s="30"/>
    </row>
    <row r="7" spans="1:4" ht="32.25" customHeight="1" thickBot="1">
      <c r="A7" s="25" t="s">
        <v>159</v>
      </c>
      <c r="B7" s="29" t="s">
        <v>95</v>
      </c>
      <c r="C7" s="27" t="s">
        <v>5</v>
      </c>
      <c r="D7" s="27" t="s">
        <v>262</v>
      </c>
    </row>
    <row r="8" spans="1:4" ht="15.75" thickBot="1">
      <c r="A8" s="25" t="s">
        <v>160</v>
      </c>
      <c r="B8" s="29" t="s">
        <v>96</v>
      </c>
      <c r="C8" s="27" t="s">
        <v>218</v>
      </c>
      <c r="D8" s="27">
        <v>6163092496</v>
      </c>
    </row>
    <row r="9" spans="1:4" ht="15.75" thickBot="1">
      <c r="A9" s="261" t="s">
        <v>161</v>
      </c>
      <c r="B9" s="263" t="s">
        <v>97</v>
      </c>
      <c r="C9" s="27" t="s">
        <v>220</v>
      </c>
      <c r="D9" s="28" t="s">
        <v>263</v>
      </c>
    </row>
    <row r="10" spans="1:4" ht="15.75" thickBot="1">
      <c r="A10" s="262"/>
      <c r="B10" s="264"/>
      <c r="C10" s="27" t="s">
        <v>221</v>
      </c>
      <c r="D10" s="27" t="s">
        <v>264</v>
      </c>
    </row>
    <row r="11" spans="1:4" ht="15.75" thickBot="1">
      <c r="A11" s="25" t="s">
        <v>162</v>
      </c>
      <c r="B11" s="29" t="s">
        <v>98</v>
      </c>
      <c r="C11" s="27" t="s">
        <v>220</v>
      </c>
      <c r="D11" s="28" t="s">
        <v>265</v>
      </c>
    </row>
    <row r="12" spans="1:4" ht="15.75" thickBot="1">
      <c r="A12" s="25" t="s">
        <v>163</v>
      </c>
      <c r="B12" s="29" t="s">
        <v>99</v>
      </c>
      <c r="C12" s="27" t="s">
        <v>79</v>
      </c>
      <c r="D12" s="27">
        <v>100</v>
      </c>
    </row>
    <row r="13" spans="1:4" ht="15.75" customHeight="1" thickBot="1">
      <c r="A13" s="261" t="s">
        <v>164</v>
      </c>
      <c r="B13" s="263" t="s">
        <v>100</v>
      </c>
      <c r="C13" s="27" t="s">
        <v>220</v>
      </c>
      <c r="D13" s="28"/>
    </row>
    <row r="14" spans="1:4" ht="15.75" customHeight="1" thickBot="1">
      <c r="A14" s="262"/>
      <c r="B14" s="264"/>
      <c r="C14" s="27" t="s">
        <v>221</v>
      </c>
      <c r="D14" s="27" t="s">
        <v>243</v>
      </c>
    </row>
    <row r="15" spans="1:4" ht="26.25" customHeight="1" thickBot="1">
      <c r="A15" s="24" t="s">
        <v>0</v>
      </c>
      <c r="B15" s="232" t="s">
        <v>1</v>
      </c>
      <c r="C15" s="232" t="s">
        <v>2</v>
      </c>
      <c r="D15" s="232" t="s">
        <v>3</v>
      </c>
    </row>
    <row r="16" spans="1:4" ht="15.75" thickBot="1">
      <c r="A16" s="25" t="s">
        <v>154</v>
      </c>
      <c r="B16" s="26" t="s">
        <v>4</v>
      </c>
      <c r="C16" s="27" t="s">
        <v>5</v>
      </c>
      <c r="D16" s="28"/>
    </row>
    <row r="17" spans="1:4" ht="15.75" thickBot="1">
      <c r="A17" s="25" t="s">
        <v>155</v>
      </c>
      <c r="B17" s="29" t="s">
        <v>92</v>
      </c>
      <c r="C17" s="27" t="s">
        <v>5</v>
      </c>
      <c r="D17" s="27" t="s">
        <v>223</v>
      </c>
    </row>
    <row r="18" spans="1:4" ht="39" thickBot="1">
      <c r="A18" s="25" t="s">
        <v>156</v>
      </c>
      <c r="B18" s="29" t="s">
        <v>93</v>
      </c>
      <c r="C18" s="27" t="s">
        <v>5</v>
      </c>
      <c r="D18" s="27" t="s">
        <v>261</v>
      </c>
    </row>
    <row r="19" spans="1:4" ht="26.25" thickBot="1">
      <c r="A19" s="25" t="s">
        <v>158</v>
      </c>
      <c r="B19" s="29" t="s">
        <v>94</v>
      </c>
      <c r="C19" s="27" t="s">
        <v>18</v>
      </c>
      <c r="D19" s="30"/>
    </row>
    <row r="20" spans="1:4" ht="15.75" thickBot="1">
      <c r="A20" s="25" t="s">
        <v>460</v>
      </c>
      <c r="B20" s="29" t="s">
        <v>95</v>
      </c>
      <c r="C20" s="27" t="s">
        <v>5</v>
      </c>
      <c r="D20" s="27" t="s">
        <v>461</v>
      </c>
    </row>
    <row r="21" spans="1:4" ht="15.75" thickBot="1">
      <c r="A21" s="25" t="s">
        <v>462</v>
      </c>
      <c r="B21" s="29" t="s">
        <v>96</v>
      </c>
      <c r="C21" s="27" t="s">
        <v>218</v>
      </c>
      <c r="D21" s="27">
        <v>2635002396</v>
      </c>
    </row>
    <row r="22" spans="1:4" ht="27" customHeight="1" thickBot="1">
      <c r="A22" s="228" t="s">
        <v>463</v>
      </c>
      <c r="B22" s="230" t="s">
        <v>97</v>
      </c>
      <c r="C22" s="27" t="s">
        <v>220</v>
      </c>
      <c r="D22" s="28" t="s">
        <v>464</v>
      </c>
    </row>
    <row r="23" spans="1:4" ht="15.75" thickBot="1">
      <c r="A23" s="229"/>
      <c r="B23" s="231"/>
      <c r="C23" s="27" t="s">
        <v>221</v>
      </c>
      <c r="D23" s="27" t="s">
        <v>465</v>
      </c>
    </row>
    <row r="24" spans="1:4" ht="15.75" thickBot="1">
      <c r="A24" s="25" t="s">
        <v>466</v>
      </c>
      <c r="B24" s="29" t="s">
        <v>98</v>
      </c>
      <c r="C24" s="27" t="s">
        <v>220</v>
      </c>
      <c r="D24" s="28" t="s">
        <v>464</v>
      </c>
    </row>
    <row r="25" spans="1:4" ht="15.75" thickBot="1">
      <c r="A25" s="25" t="s">
        <v>467</v>
      </c>
      <c r="B25" s="29" t="s">
        <v>99</v>
      </c>
      <c r="C25" s="27" t="s">
        <v>79</v>
      </c>
      <c r="D25" s="27">
        <v>100</v>
      </c>
    </row>
    <row r="26" spans="1:4" ht="39" thickBot="1">
      <c r="A26" s="228" t="s">
        <v>468</v>
      </c>
      <c r="B26" s="230" t="s">
        <v>100</v>
      </c>
      <c r="C26" s="27" t="s">
        <v>220</v>
      </c>
      <c r="D26" s="28" t="s">
        <v>464</v>
      </c>
    </row>
    <row r="27" spans="1:4" ht="15.75" thickBot="1">
      <c r="A27" s="229"/>
      <c r="B27" s="231"/>
      <c r="C27" s="27" t="s">
        <v>221</v>
      </c>
      <c r="D27" s="27" t="s">
        <v>465</v>
      </c>
    </row>
    <row r="29" spans="1:4" ht="15.75" customHeight="1"/>
    <row r="30" spans="1:4" ht="24" customHeight="1"/>
  </sheetData>
  <mergeCells count="5">
    <mergeCell ref="A9:A10"/>
    <mergeCell ref="B9:B10"/>
    <mergeCell ref="A13:A14"/>
    <mergeCell ref="B13:B14"/>
    <mergeCell ref="A1:D1"/>
  </mergeCells>
  <phoneticPr fontId="0" type="noConversion"/>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dimension ref="A1:E8"/>
  <sheetViews>
    <sheetView workbookViewId="0">
      <selection sqref="A1:D1048576"/>
    </sheetView>
  </sheetViews>
  <sheetFormatPr defaultRowHeight="15"/>
  <cols>
    <col min="1" max="1" width="7.28515625" style="67" customWidth="1"/>
    <col min="2" max="2" width="49.7109375" style="67" customWidth="1"/>
    <col min="3" max="3" width="9" style="67" customWidth="1"/>
    <col min="4" max="4" width="20" style="67" customWidth="1"/>
    <col min="5" max="5" width="9.140625" style="11"/>
  </cols>
  <sheetData>
    <row r="1" spans="1:4" ht="31.5" customHeight="1">
      <c r="A1" s="252" t="s">
        <v>101</v>
      </c>
      <c r="B1" s="252"/>
      <c r="C1" s="252"/>
      <c r="D1" s="252"/>
    </row>
    <row r="2" spans="1:4" ht="15.75" thickBot="1">
      <c r="A2" s="98"/>
    </row>
    <row r="3" spans="1:4" ht="26.25" thickBot="1">
      <c r="A3" s="99" t="s">
        <v>0</v>
      </c>
      <c r="B3" s="100" t="s">
        <v>1</v>
      </c>
      <c r="C3" s="99" t="s">
        <v>2</v>
      </c>
      <c r="D3" s="99" t="s">
        <v>244</v>
      </c>
    </row>
    <row r="4" spans="1:4" ht="15.75" thickBot="1">
      <c r="A4" s="101" t="s">
        <v>154</v>
      </c>
      <c r="B4" s="102" t="s">
        <v>4</v>
      </c>
      <c r="C4" s="103" t="s">
        <v>5</v>
      </c>
      <c r="D4" s="104" t="s">
        <v>454</v>
      </c>
    </row>
    <row r="5" spans="1:4" ht="64.5" thickBot="1">
      <c r="A5" s="101" t="s">
        <v>155</v>
      </c>
      <c r="B5" s="105" t="s">
        <v>102</v>
      </c>
      <c r="C5" s="103" t="s">
        <v>5</v>
      </c>
      <c r="D5" s="103" t="s">
        <v>245</v>
      </c>
    </row>
    <row r="6" spans="1:4" ht="39" thickBot="1">
      <c r="A6" s="101" t="s">
        <v>156</v>
      </c>
      <c r="B6" s="105" t="s">
        <v>103</v>
      </c>
      <c r="C6" s="103" t="s">
        <v>79</v>
      </c>
      <c r="D6" s="106" t="s">
        <v>455</v>
      </c>
    </row>
    <row r="7" spans="1:4" ht="45.75" customHeight="1" thickBot="1">
      <c r="A7" s="101" t="s">
        <v>158</v>
      </c>
      <c r="B7" s="105" t="s">
        <v>104</v>
      </c>
      <c r="C7" s="103" t="s">
        <v>5</v>
      </c>
      <c r="D7" s="103" t="s">
        <v>243</v>
      </c>
    </row>
    <row r="8" spans="1:4" ht="15.75" thickBot="1">
      <c r="A8" s="101" t="s">
        <v>159</v>
      </c>
      <c r="B8" s="105" t="s">
        <v>26</v>
      </c>
      <c r="C8" s="103" t="s">
        <v>5</v>
      </c>
      <c r="D8" s="107"/>
    </row>
  </sheetData>
  <mergeCells count="1">
    <mergeCell ref="A1:D1"/>
  </mergeCells>
  <phoneticPr fontId="0" type="noConversion"/>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dimension ref="A1:D10"/>
  <sheetViews>
    <sheetView workbookViewId="0">
      <selection activeCell="B21" sqref="B21"/>
    </sheetView>
  </sheetViews>
  <sheetFormatPr defaultRowHeight="15"/>
  <cols>
    <col min="1" max="1" width="7.28515625" style="32" bestFit="1" customWidth="1"/>
    <col min="2" max="2" width="59.42578125" style="32" customWidth="1"/>
    <col min="3" max="3" width="9" style="32" bestFit="1" customWidth="1"/>
    <col min="4" max="4" width="10.7109375" style="32" bestFit="1" customWidth="1"/>
  </cols>
  <sheetData>
    <row r="1" spans="1:4" ht="34.5" customHeight="1">
      <c r="A1" s="253" t="s">
        <v>201</v>
      </c>
      <c r="B1" s="253"/>
      <c r="C1" s="253"/>
      <c r="D1" s="253"/>
    </row>
    <row r="2" spans="1:4" ht="15.75" thickBot="1">
      <c r="A2" s="64"/>
    </row>
    <row r="3" spans="1:4" ht="39" thickBot="1">
      <c r="A3" s="24" t="s">
        <v>0</v>
      </c>
      <c r="B3" s="227" t="s">
        <v>1</v>
      </c>
      <c r="C3" s="227" t="s">
        <v>2</v>
      </c>
      <c r="D3" s="227" t="s">
        <v>244</v>
      </c>
    </row>
    <row r="4" spans="1:4" ht="26.25" thickBot="1">
      <c r="A4" s="25" t="s">
        <v>154</v>
      </c>
      <c r="B4" s="26" t="s">
        <v>4</v>
      </c>
      <c r="C4" s="27" t="s">
        <v>5</v>
      </c>
      <c r="D4" s="28" t="s">
        <v>454</v>
      </c>
    </row>
    <row r="5" spans="1:4" ht="15.75" customHeight="1" thickBot="1">
      <c r="A5" s="261" t="s">
        <v>155</v>
      </c>
      <c r="B5" s="263" t="s">
        <v>105</v>
      </c>
      <c r="C5" s="27" t="s">
        <v>220</v>
      </c>
      <c r="D5" s="21" t="s">
        <v>456</v>
      </c>
    </row>
    <row r="6" spans="1:4" ht="15.75" thickBot="1">
      <c r="A6" s="262"/>
      <c r="B6" s="264"/>
      <c r="C6" s="27" t="s">
        <v>221</v>
      </c>
      <c r="D6" s="21" t="s">
        <v>457</v>
      </c>
    </row>
    <row r="7" spans="1:4" ht="26.25" thickBot="1">
      <c r="A7" s="25" t="s">
        <v>156</v>
      </c>
      <c r="B7" s="29" t="s">
        <v>189</v>
      </c>
      <c r="C7" s="27" t="s">
        <v>224</v>
      </c>
      <c r="D7" s="16" t="s">
        <v>5</v>
      </c>
    </row>
    <row r="8" spans="1:4" ht="15.75" customHeight="1" thickBot="1">
      <c r="A8" s="261" t="s">
        <v>155</v>
      </c>
      <c r="B8" s="263" t="s">
        <v>105</v>
      </c>
      <c r="C8" s="27" t="s">
        <v>220</v>
      </c>
      <c r="D8" s="21" t="s">
        <v>458</v>
      </c>
    </row>
    <row r="9" spans="1:4" ht="15.75" thickBot="1">
      <c r="A9" s="262"/>
      <c r="B9" s="264"/>
      <c r="C9" s="27" t="s">
        <v>221</v>
      </c>
      <c r="D9" s="21" t="s">
        <v>459</v>
      </c>
    </row>
    <row r="10" spans="1:4" ht="26.25" thickBot="1">
      <c r="A10" s="25" t="s">
        <v>156</v>
      </c>
      <c r="B10" s="29" t="s">
        <v>189</v>
      </c>
      <c r="C10" s="27" t="s">
        <v>224</v>
      </c>
      <c r="D10" s="16" t="s">
        <v>5</v>
      </c>
    </row>
  </sheetData>
  <mergeCells count="5">
    <mergeCell ref="A1:D1"/>
    <mergeCell ref="A5:A6"/>
    <mergeCell ref="B5:B6"/>
    <mergeCell ref="A8:A9"/>
    <mergeCell ref="B8:B9"/>
  </mergeCells>
  <phoneticPr fontId="0" type="noConversion"/>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dimension ref="A1:G235"/>
  <sheetViews>
    <sheetView topLeftCell="A16" workbookViewId="0">
      <selection activeCell="D39" sqref="D39"/>
    </sheetView>
  </sheetViews>
  <sheetFormatPr defaultRowHeight="15"/>
  <cols>
    <col min="1" max="1" width="7.28515625" style="11" bestFit="1" customWidth="1"/>
    <col min="2" max="2" width="43.42578125" style="11" customWidth="1"/>
    <col min="3" max="3" width="9.28515625" style="11" bestFit="1" customWidth="1"/>
    <col min="4" max="4" width="43.140625" style="11" customWidth="1"/>
    <col min="6" max="6" width="10" bestFit="1" customWidth="1"/>
  </cols>
  <sheetData>
    <row r="1" spans="1:4" ht="30" customHeight="1" thickBot="1">
      <c r="A1" s="253" t="s">
        <v>308</v>
      </c>
      <c r="B1" s="253"/>
      <c r="C1" s="253"/>
      <c r="D1" s="253"/>
    </row>
    <row r="2" spans="1:4">
      <c r="A2" s="38" t="s">
        <v>0</v>
      </c>
      <c r="B2" s="39" t="s">
        <v>1</v>
      </c>
      <c r="C2" s="39" t="s">
        <v>2</v>
      </c>
      <c r="D2" s="40" t="s">
        <v>3</v>
      </c>
    </row>
    <row r="3" spans="1:4" ht="18" customHeight="1">
      <c r="A3" s="41" t="s">
        <v>154</v>
      </c>
      <c r="B3" s="95" t="s">
        <v>4</v>
      </c>
      <c r="C3" s="34" t="s">
        <v>5</v>
      </c>
      <c r="D3" s="42" t="s">
        <v>354</v>
      </c>
    </row>
    <row r="4" spans="1:4" ht="17.25" customHeight="1">
      <c r="A4" s="41" t="s">
        <v>155</v>
      </c>
      <c r="B4" s="95" t="s">
        <v>106</v>
      </c>
      <c r="C4" s="34" t="s">
        <v>220</v>
      </c>
      <c r="D4" s="42" t="s">
        <v>355</v>
      </c>
    </row>
    <row r="5" spans="1:4" ht="16.5" customHeight="1">
      <c r="A5" s="41" t="s">
        <v>156</v>
      </c>
      <c r="B5" s="95" t="s">
        <v>107</v>
      </c>
      <c r="C5" s="34" t="s">
        <v>220</v>
      </c>
      <c r="D5" s="42" t="s">
        <v>356</v>
      </c>
    </row>
    <row r="6" spans="1:4" ht="18" customHeight="1">
      <c r="A6" s="271" t="s">
        <v>108</v>
      </c>
      <c r="B6" s="272"/>
      <c r="C6" s="272"/>
      <c r="D6" s="273"/>
    </row>
    <row r="7" spans="1:4" ht="25.5">
      <c r="A7" s="43">
        <v>4</v>
      </c>
      <c r="B7" s="33" t="s">
        <v>266</v>
      </c>
      <c r="C7" s="34" t="s">
        <v>79</v>
      </c>
      <c r="D7" s="44">
        <v>0</v>
      </c>
    </row>
    <row r="8" spans="1:4" ht="25.5">
      <c r="A8" s="41">
        <f>A7+1</f>
        <v>5</v>
      </c>
      <c r="B8" s="33" t="s">
        <v>327</v>
      </c>
      <c r="C8" s="34" t="s">
        <v>79</v>
      </c>
      <c r="D8" s="44" t="s">
        <v>5</v>
      </c>
    </row>
    <row r="9" spans="1:4">
      <c r="A9" s="41">
        <f t="shared" ref="A9:A34" si="0">A8+1</f>
        <v>6</v>
      </c>
      <c r="B9" s="33" t="s">
        <v>326</v>
      </c>
      <c r="C9" s="34"/>
      <c r="D9" s="161">
        <v>-14861.2</v>
      </c>
    </row>
    <row r="10" spans="1:4">
      <c r="A10" s="41">
        <f t="shared" si="0"/>
        <v>7</v>
      </c>
      <c r="B10" s="33" t="s">
        <v>430</v>
      </c>
      <c r="C10" s="34" t="s">
        <v>79</v>
      </c>
      <c r="D10" s="212">
        <v>5290</v>
      </c>
    </row>
    <row r="11" spans="1:4" ht="16.5" customHeight="1">
      <c r="A11" s="41">
        <f t="shared" si="0"/>
        <v>8</v>
      </c>
      <c r="B11" s="33" t="s">
        <v>431</v>
      </c>
      <c r="C11" s="34" t="s">
        <v>79</v>
      </c>
      <c r="D11" s="212">
        <f>D12+D13+D14</f>
        <v>108719.48999999999</v>
      </c>
    </row>
    <row r="12" spans="1:4">
      <c r="A12" s="41">
        <f t="shared" si="0"/>
        <v>9</v>
      </c>
      <c r="B12" s="33" t="s">
        <v>297</v>
      </c>
      <c r="C12" s="34" t="s">
        <v>79</v>
      </c>
      <c r="D12" s="212">
        <v>96209.23</v>
      </c>
    </row>
    <row r="13" spans="1:4">
      <c r="A13" s="41">
        <f t="shared" si="0"/>
        <v>10</v>
      </c>
      <c r="B13" s="33" t="s">
        <v>298</v>
      </c>
      <c r="C13" s="34" t="s">
        <v>79</v>
      </c>
      <c r="D13" s="212">
        <v>7691.25</v>
      </c>
    </row>
    <row r="14" spans="1:4" ht="14.25" customHeight="1">
      <c r="A14" s="41">
        <f t="shared" si="0"/>
        <v>11</v>
      </c>
      <c r="B14" s="33" t="s">
        <v>320</v>
      </c>
      <c r="C14" s="34" t="s">
        <v>79</v>
      </c>
      <c r="D14" s="212">
        <v>4819.01</v>
      </c>
    </row>
    <row r="15" spans="1:4" ht="25.5">
      <c r="A15" s="41">
        <f t="shared" si="0"/>
        <v>12</v>
      </c>
      <c r="B15" s="33" t="s">
        <v>190</v>
      </c>
      <c r="C15" s="34" t="s">
        <v>79</v>
      </c>
      <c r="D15" s="44">
        <f>SUM( D16:D20)</f>
        <v>806041.11</v>
      </c>
    </row>
    <row r="16" spans="1:4">
      <c r="A16" s="41">
        <f t="shared" si="0"/>
        <v>13</v>
      </c>
      <c r="B16" s="33" t="s">
        <v>191</v>
      </c>
      <c r="C16" s="34" t="s">
        <v>79</v>
      </c>
      <c r="D16" s="44">
        <f>733742.41-D17-D18</f>
        <v>602839.64600000007</v>
      </c>
    </row>
    <row r="17" spans="1:4">
      <c r="A17" s="41">
        <f t="shared" si="0"/>
        <v>14</v>
      </c>
      <c r="B17" s="33" t="s">
        <v>192</v>
      </c>
      <c r="C17" s="34" t="s">
        <v>79</v>
      </c>
      <c r="D17" s="44">
        <f>'Форма 2.3'!D81</f>
        <v>0</v>
      </c>
    </row>
    <row r="18" spans="1:4">
      <c r="A18" s="41">
        <f t="shared" si="0"/>
        <v>15</v>
      </c>
      <c r="B18" s="33" t="s">
        <v>193</v>
      </c>
      <c r="C18" s="34" t="s">
        <v>79</v>
      </c>
      <c r="D18" s="44">
        <f>'Форма 2.3'!D46</f>
        <v>130902.764</v>
      </c>
    </row>
    <row r="19" spans="1:4">
      <c r="A19" s="41">
        <f t="shared" si="0"/>
        <v>16</v>
      </c>
      <c r="B19" s="33" t="s">
        <v>311</v>
      </c>
      <c r="C19" s="34" t="s">
        <v>79</v>
      </c>
      <c r="D19" s="44">
        <f>'Форма 2.3'!D86</f>
        <v>70138.7</v>
      </c>
    </row>
    <row r="20" spans="1:4">
      <c r="A20" s="41">
        <f t="shared" si="0"/>
        <v>17</v>
      </c>
      <c r="B20" s="33" t="s">
        <v>299</v>
      </c>
      <c r="C20" s="34" t="s">
        <v>79</v>
      </c>
      <c r="D20" s="212">
        <v>2160</v>
      </c>
    </row>
    <row r="21" spans="1:4">
      <c r="A21" s="41">
        <f t="shared" si="0"/>
        <v>18</v>
      </c>
      <c r="B21" s="33" t="s">
        <v>331</v>
      </c>
      <c r="C21" s="34"/>
      <c r="D21" s="212">
        <v>60216.36</v>
      </c>
    </row>
    <row r="22" spans="1:4">
      <c r="A22" s="41">
        <f t="shared" si="0"/>
        <v>19</v>
      </c>
      <c r="B22" s="33" t="s">
        <v>109</v>
      </c>
      <c r="C22" s="34" t="s">
        <v>79</v>
      </c>
      <c r="D22" s="44">
        <f>D23+D24+D25+D26</f>
        <v>881209.71</v>
      </c>
    </row>
    <row r="23" spans="1:4">
      <c r="A23" s="41">
        <f t="shared" si="0"/>
        <v>20</v>
      </c>
      <c r="B23" s="33" t="s">
        <v>194</v>
      </c>
      <c r="C23" s="34" t="s">
        <v>79</v>
      </c>
      <c r="D23" s="45">
        <v>750611.88</v>
      </c>
    </row>
    <row r="24" spans="1:4">
      <c r="A24" s="41">
        <f t="shared" si="0"/>
        <v>21</v>
      </c>
      <c r="B24" s="33" t="s">
        <v>195</v>
      </c>
      <c r="C24" s="34" t="s">
        <v>79</v>
      </c>
      <c r="D24" s="45">
        <v>65562.460000000006</v>
      </c>
    </row>
    <row r="25" spans="1:4">
      <c r="A25" s="41">
        <f t="shared" si="0"/>
        <v>22</v>
      </c>
      <c r="B25" s="33" t="s">
        <v>196</v>
      </c>
      <c r="C25" s="34" t="s">
        <v>79</v>
      </c>
      <c r="D25" s="45">
        <v>0</v>
      </c>
    </row>
    <row r="26" spans="1:4">
      <c r="A26" s="41">
        <f t="shared" si="0"/>
        <v>23</v>
      </c>
      <c r="B26" s="33" t="s">
        <v>332</v>
      </c>
      <c r="C26" s="34" t="s">
        <v>79</v>
      </c>
      <c r="D26" s="213">
        <v>65035.37</v>
      </c>
    </row>
    <row r="27" spans="1:4">
      <c r="A27" s="41">
        <f t="shared" si="0"/>
        <v>24</v>
      </c>
      <c r="B27" s="33" t="s">
        <v>299</v>
      </c>
      <c r="C27" s="34" t="s">
        <v>79</v>
      </c>
      <c r="D27" s="212">
        <v>2160</v>
      </c>
    </row>
    <row r="28" spans="1:4">
      <c r="A28" s="41">
        <f t="shared" si="0"/>
        <v>25</v>
      </c>
      <c r="B28" s="33" t="s">
        <v>432</v>
      </c>
      <c r="C28" s="34" t="s">
        <v>79</v>
      </c>
      <c r="D28" s="212">
        <f>D29+D31+D30</f>
        <v>87805.08</v>
      </c>
    </row>
    <row r="29" spans="1:4">
      <c r="A29" s="41">
        <f t="shared" si="0"/>
        <v>26</v>
      </c>
      <c r="B29" s="33" t="s">
        <v>319</v>
      </c>
      <c r="C29" s="34" t="s">
        <v>79</v>
      </c>
      <c r="D29" s="212">
        <v>79631.44</v>
      </c>
    </row>
    <row r="30" spans="1:4">
      <c r="A30" s="41">
        <f t="shared" si="0"/>
        <v>27</v>
      </c>
      <c r="B30" s="33" t="s">
        <v>298</v>
      </c>
      <c r="C30" s="34" t="s">
        <v>79</v>
      </c>
      <c r="D30" s="214">
        <v>8173.64</v>
      </c>
    </row>
    <row r="31" spans="1:4">
      <c r="A31" s="41">
        <f t="shared" si="0"/>
        <v>28</v>
      </c>
      <c r="B31" s="96" t="s">
        <v>320</v>
      </c>
      <c r="C31" s="34" t="s">
        <v>79</v>
      </c>
      <c r="D31" s="214">
        <f>D14+D21-D26</f>
        <v>0</v>
      </c>
    </row>
    <row r="32" spans="1:4" ht="25.5" customHeight="1">
      <c r="A32" s="41">
        <f t="shared" si="0"/>
        <v>29</v>
      </c>
      <c r="B32" s="33" t="s">
        <v>433</v>
      </c>
      <c r="C32" s="34" t="s">
        <v>79</v>
      </c>
      <c r="D32" s="161" t="s">
        <v>5</v>
      </c>
    </row>
    <row r="33" spans="1:7">
      <c r="A33" s="41">
        <f t="shared" si="0"/>
        <v>30</v>
      </c>
      <c r="B33" s="33" t="s">
        <v>326</v>
      </c>
      <c r="C33" s="34" t="s">
        <v>79</v>
      </c>
      <c r="D33" s="161">
        <f>отчет!G70</f>
        <v>6851.4999999999964</v>
      </c>
    </row>
    <row r="34" spans="1:7" ht="15.75" thickBot="1">
      <c r="A34" s="41">
        <f t="shared" si="0"/>
        <v>31</v>
      </c>
      <c r="B34" s="33" t="s">
        <v>299</v>
      </c>
      <c r="C34" s="34" t="s">
        <v>79</v>
      </c>
      <c r="D34" s="212">
        <f>D27+D10</f>
        <v>7450</v>
      </c>
    </row>
    <row r="35" spans="1:7" ht="17.25" customHeight="1">
      <c r="A35" s="268" t="s">
        <v>267</v>
      </c>
      <c r="B35" s="269"/>
      <c r="C35" s="269"/>
      <c r="D35" s="270"/>
    </row>
    <row r="36" spans="1:7" ht="17.25" customHeight="1">
      <c r="A36" s="280" t="s">
        <v>295</v>
      </c>
      <c r="B36" s="281"/>
      <c r="C36" s="281"/>
      <c r="D36" s="70">
        <f>D37+D38</f>
        <v>820764.38000000012</v>
      </c>
      <c r="F36" s="74"/>
    </row>
    <row r="37" spans="1:7">
      <c r="A37" s="280" t="s">
        <v>297</v>
      </c>
      <c r="B37" s="281"/>
      <c r="C37" s="281"/>
      <c r="D37" s="70">
        <f>D40+D42+D44+D46+D48+D50+D52+D54+D56+D58+D60+D62+D64+D66+D68+D70</f>
        <v>772338.38000000012</v>
      </c>
      <c r="F37" s="74"/>
      <c r="G37" s="74"/>
    </row>
    <row r="38" spans="1:7">
      <c r="A38" s="280" t="s">
        <v>296</v>
      </c>
      <c r="B38" s="281"/>
      <c r="C38" s="281"/>
      <c r="D38" s="70">
        <f>D72+D74+D76+D78+D80+D82+D84+D86+D88+D90+D92+D94+D96+D98+D100+D102+D104+D106+D108+D110</f>
        <v>48426</v>
      </c>
      <c r="F38" s="74"/>
    </row>
    <row r="39" spans="1:7" ht="38.25">
      <c r="A39" s="41">
        <v>34</v>
      </c>
      <c r="B39" s="33" t="s">
        <v>77</v>
      </c>
      <c r="C39" s="34"/>
      <c r="D39" s="57" t="s">
        <v>281</v>
      </c>
      <c r="F39" s="74"/>
    </row>
    <row r="40" spans="1:7">
      <c r="A40" s="41"/>
      <c r="B40" s="33" t="s">
        <v>268</v>
      </c>
      <c r="C40" s="34" t="s">
        <v>79</v>
      </c>
      <c r="D40" s="44">
        <f>'Форма 2.3'!D6</f>
        <v>20870.54</v>
      </c>
    </row>
    <row r="41" spans="1:7" ht="38.25">
      <c r="A41" s="41">
        <v>35</v>
      </c>
      <c r="B41" s="33" t="s">
        <v>77</v>
      </c>
      <c r="C41" s="34"/>
      <c r="D41" s="47" t="s">
        <v>230</v>
      </c>
    </row>
    <row r="42" spans="1:7">
      <c r="A42" s="41"/>
      <c r="B42" s="33" t="s">
        <v>268</v>
      </c>
      <c r="C42" s="34" t="s">
        <v>79</v>
      </c>
      <c r="D42" s="44">
        <f>'Форма 2.3'!D11</f>
        <v>38593.392</v>
      </c>
    </row>
    <row r="43" spans="1:7" ht="38.25">
      <c r="A43" s="41">
        <v>36</v>
      </c>
      <c r="B43" s="33" t="s">
        <v>77</v>
      </c>
      <c r="C43" s="34"/>
      <c r="D43" s="47" t="s">
        <v>294</v>
      </c>
    </row>
    <row r="44" spans="1:7">
      <c r="A44" s="41"/>
      <c r="B44" s="33" t="s">
        <v>268</v>
      </c>
      <c r="C44" s="34" t="s">
        <v>79</v>
      </c>
      <c r="D44" s="44">
        <f>'Форма 2.3'!D16</f>
        <v>21862.745999999999</v>
      </c>
    </row>
    <row r="45" spans="1:7" ht="25.5">
      <c r="A45" s="41">
        <v>37</v>
      </c>
      <c r="B45" s="33" t="s">
        <v>77</v>
      </c>
      <c r="C45" s="34"/>
      <c r="D45" s="47" t="s">
        <v>293</v>
      </c>
    </row>
    <row r="46" spans="1:7">
      <c r="A46" s="41"/>
      <c r="B46" s="33" t="s">
        <v>268</v>
      </c>
      <c r="C46" s="34" t="s">
        <v>79</v>
      </c>
      <c r="D46" s="44">
        <f>'Форма 2.3'!D21</f>
        <v>43383.351999999999</v>
      </c>
    </row>
    <row r="47" spans="1:7" ht="45" customHeight="1">
      <c r="A47" s="41">
        <v>38</v>
      </c>
      <c r="B47" s="33" t="s">
        <v>77</v>
      </c>
      <c r="C47" s="34"/>
      <c r="D47" s="47" t="s">
        <v>269</v>
      </c>
    </row>
    <row r="48" spans="1:7">
      <c r="A48" s="41"/>
      <c r="B48" s="33" t="s">
        <v>268</v>
      </c>
      <c r="C48" s="34" t="s">
        <v>79</v>
      </c>
      <c r="D48" s="44">
        <f>'Форма 2.3'!D26</f>
        <v>3866.1819999999998</v>
      </c>
    </row>
    <row r="49" spans="1:4" ht="20.25" customHeight="1">
      <c r="A49" s="41">
        <v>39</v>
      </c>
      <c r="B49" s="33" t="s">
        <v>77</v>
      </c>
      <c r="C49" s="34"/>
      <c r="D49" s="47" t="s">
        <v>233</v>
      </c>
    </row>
    <row r="50" spans="1:4">
      <c r="A50" s="41"/>
      <c r="B50" s="33" t="s">
        <v>268</v>
      </c>
      <c r="C50" s="34" t="s">
        <v>79</v>
      </c>
      <c r="D50" s="44">
        <v>3455.61</v>
      </c>
    </row>
    <row r="51" spans="1:4">
      <c r="A51" s="41">
        <v>40</v>
      </c>
      <c r="B51" s="33" t="s">
        <v>77</v>
      </c>
      <c r="C51" s="34"/>
      <c r="D51" s="47" t="s">
        <v>234</v>
      </c>
    </row>
    <row r="52" spans="1:4">
      <c r="A52" s="41"/>
      <c r="B52" s="33" t="s">
        <v>268</v>
      </c>
      <c r="C52" s="34" t="s">
        <v>79</v>
      </c>
      <c r="D52" s="44">
        <f>'Форма 2.3'!D36</f>
        <v>197072.64000000001</v>
      </c>
    </row>
    <row r="53" spans="1:4">
      <c r="A53" s="41">
        <v>41</v>
      </c>
      <c r="B53" s="33" t="s">
        <v>77</v>
      </c>
      <c r="C53" s="34"/>
      <c r="D53" s="47" t="s">
        <v>235</v>
      </c>
    </row>
    <row r="54" spans="1:4">
      <c r="A54" s="41"/>
      <c r="B54" s="33" t="s">
        <v>268</v>
      </c>
      <c r="C54" s="34" t="s">
        <v>79</v>
      </c>
      <c r="D54" s="44">
        <f>'Форма 2.3'!D46</f>
        <v>130902.764</v>
      </c>
    </row>
    <row r="55" spans="1:4" ht="25.5">
      <c r="A55" s="41">
        <v>42</v>
      </c>
      <c r="B55" s="33" t="s">
        <v>77</v>
      </c>
      <c r="C55" s="34"/>
      <c r="D55" s="47" t="s">
        <v>237</v>
      </c>
    </row>
    <row r="56" spans="1:4">
      <c r="A56" s="41"/>
      <c r="B56" s="33" t="s">
        <v>268</v>
      </c>
      <c r="C56" s="34" t="s">
        <v>79</v>
      </c>
      <c r="D56" s="44">
        <f>'Форма 2.3'!D51</f>
        <v>38080.182000000001</v>
      </c>
    </row>
    <row r="57" spans="1:4">
      <c r="A57" s="41">
        <v>43</v>
      </c>
      <c r="B57" s="33" t="s">
        <v>77</v>
      </c>
      <c r="C57" s="34"/>
      <c r="D57" s="46" t="str">
        <f>'Форма 2.3'!D39</f>
        <v>Работы по содержанию мусоропровода и лифта</v>
      </c>
    </row>
    <row r="58" spans="1:4">
      <c r="A58" s="41"/>
      <c r="B58" s="33" t="s">
        <v>268</v>
      </c>
      <c r="C58" s="34" t="s">
        <v>79</v>
      </c>
      <c r="D58" s="44">
        <f>'Форма 2.3'!D41</f>
        <v>60353.496000000006</v>
      </c>
    </row>
    <row r="59" spans="1:4">
      <c r="A59" s="41">
        <v>44</v>
      </c>
      <c r="B59" s="33" t="s">
        <v>77</v>
      </c>
      <c r="C59" s="34"/>
      <c r="D59" s="47" t="s">
        <v>271</v>
      </c>
    </row>
    <row r="60" spans="1:4">
      <c r="A60" s="41"/>
      <c r="B60" s="33" t="s">
        <v>268</v>
      </c>
      <c r="C60" s="34" t="s">
        <v>79</v>
      </c>
      <c r="D60" s="44">
        <f>'Форма 2.3'!D56</f>
        <v>25044.648000000001</v>
      </c>
    </row>
    <row r="61" spans="1:4">
      <c r="A61" s="41">
        <v>45</v>
      </c>
      <c r="B61" s="33" t="s">
        <v>77</v>
      </c>
      <c r="C61" s="34"/>
      <c r="D61" s="47" t="s">
        <v>240</v>
      </c>
    </row>
    <row r="62" spans="1:4">
      <c r="A62" s="41"/>
      <c r="B62" s="33" t="s">
        <v>268</v>
      </c>
      <c r="C62" s="34" t="s">
        <v>79</v>
      </c>
      <c r="D62" s="44">
        <f>'Форма 2.3'!D61</f>
        <v>14369.88</v>
      </c>
    </row>
    <row r="63" spans="1:4">
      <c r="A63" s="41">
        <v>46</v>
      </c>
      <c r="B63" s="33" t="s">
        <v>77</v>
      </c>
      <c r="C63" s="34"/>
      <c r="D63" s="46" t="s">
        <v>272</v>
      </c>
    </row>
    <row r="64" spans="1:4">
      <c r="A64" s="41"/>
      <c r="B64" s="33" t="s">
        <v>268</v>
      </c>
      <c r="C64" s="34" t="s">
        <v>79</v>
      </c>
      <c r="D64" s="44">
        <v>48498.6</v>
      </c>
    </row>
    <row r="65" spans="1:4">
      <c r="A65" s="41">
        <v>47</v>
      </c>
      <c r="B65" s="33" t="s">
        <v>77</v>
      </c>
      <c r="C65" s="34"/>
      <c r="D65" s="46" t="s">
        <v>273</v>
      </c>
    </row>
    <row r="66" spans="1:4">
      <c r="A66" s="41"/>
      <c r="B66" s="33" t="s">
        <v>268</v>
      </c>
      <c r="C66" s="34" t="s">
        <v>79</v>
      </c>
      <c r="D66" s="44">
        <f>'Форма 2.3'!D71</f>
        <v>4926.8159999999998</v>
      </c>
    </row>
    <row r="67" spans="1:4">
      <c r="A67" s="41">
        <v>48</v>
      </c>
      <c r="B67" s="33" t="s">
        <v>77</v>
      </c>
      <c r="C67" s="34"/>
      <c r="D67" s="47" t="s">
        <v>241</v>
      </c>
    </row>
    <row r="68" spans="1:4">
      <c r="A68" s="41"/>
      <c r="B68" s="33" t="s">
        <v>268</v>
      </c>
      <c r="C68" s="34" t="s">
        <v>79</v>
      </c>
      <c r="D68" s="44">
        <f>'Форма 2.3'!D76</f>
        <v>40646.232000000004</v>
      </c>
    </row>
    <row r="69" spans="1:4">
      <c r="A69" s="41">
        <v>49</v>
      </c>
      <c r="B69" s="33" t="s">
        <v>77</v>
      </c>
      <c r="C69" s="34"/>
      <c r="D69" s="97" t="s">
        <v>314</v>
      </c>
    </row>
    <row r="70" spans="1:4">
      <c r="A70" s="41"/>
      <c r="B70" s="33" t="s">
        <v>268</v>
      </c>
      <c r="C70" s="34" t="s">
        <v>79</v>
      </c>
      <c r="D70" s="44">
        <v>80411.3</v>
      </c>
    </row>
    <row r="71" spans="1:4">
      <c r="A71" s="41">
        <v>50</v>
      </c>
      <c r="B71" s="33" t="s">
        <v>77</v>
      </c>
      <c r="C71" s="34"/>
      <c r="D71" s="162"/>
    </row>
    <row r="72" spans="1:4" ht="14.25" customHeight="1">
      <c r="A72" s="41"/>
      <c r="B72" s="33" t="s">
        <v>268</v>
      </c>
      <c r="C72" s="34" t="s">
        <v>79</v>
      </c>
      <c r="D72" s="44">
        <v>2448</v>
      </c>
    </row>
    <row r="73" spans="1:4">
      <c r="A73" s="41">
        <v>51</v>
      </c>
      <c r="B73" s="33" t="s">
        <v>77</v>
      </c>
      <c r="C73" s="34"/>
      <c r="D73" s="162"/>
    </row>
    <row r="74" spans="1:4" ht="16.5" customHeight="1">
      <c r="A74" s="41"/>
      <c r="B74" s="33" t="s">
        <v>268</v>
      </c>
      <c r="C74" s="34" t="s">
        <v>79</v>
      </c>
      <c r="D74" s="44">
        <v>1300</v>
      </c>
    </row>
    <row r="75" spans="1:4">
      <c r="A75" s="41">
        <v>52</v>
      </c>
      <c r="B75" s="33" t="s">
        <v>77</v>
      </c>
      <c r="C75" s="34"/>
      <c r="D75" s="163"/>
    </row>
    <row r="76" spans="1:4" ht="15.75" customHeight="1">
      <c r="A76" s="41"/>
      <c r="B76" s="33" t="s">
        <v>268</v>
      </c>
      <c r="C76" s="34" t="s">
        <v>79</v>
      </c>
      <c r="D76" s="76">
        <v>2040</v>
      </c>
    </row>
    <row r="77" spans="1:4" ht="15.75" customHeight="1">
      <c r="A77" s="41">
        <v>53</v>
      </c>
      <c r="B77" s="33" t="s">
        <v>77</v>
      </c>
      <c r="C77" s="34"/>
      <c r="D77" s="153"/>
    </row>
    <row r="78" spans="1:4" ht="15.75" customHeight="1">
      <c r="A78" s="41"/>
      <c r="B78" s="33" t="s">
        <v>268</v>
      </c>
      <c r="C78" s="34" t="s">
        <v>79</v>
      </c>
      <c r="D78" s="76">
        <v>1020</v>
      </c>
    </row>
    <row r="79" spans="1:4" ht="15.75" customHeight="1">
      <c r="A79" s="41">
        <v>54</v>
      </c>
      <c r="B79" s="33" t="s">
        <v>77</v>
      </c>
      <c r="C79" s="34"/>
      <c r="D79" s="163"/>
    </row>
    <row r="80" spans="1:4" ht="15.75" customHeight="1">
      <c r="A80" s="41"/>
      <c r="B80" s="33" t="s">
        <v>268</v>
      </c>
      <c r="C80" s="34" t="s">
        <v>79</v>
      </c>
      <c r="D80" s="76">
        <v>3570</v>
      </c>
    </row>
    <row r="81" spans="1:4" ht="15.75" customHeight="1">
      <c r="A81" s="41">
        <v>55</v>
      </c>
      <c r="B81" s="33" t="s">
        <v>77</v>
      </c>
      <c r="C81" s="34"/>
      <c r="D81" s="163"/>
    </row>
    <row r="82" spans="1:4" ht="15.75" customHeight="1">
      <c r="A82" s="41"/>
      <c r="B82" s="33" t="s">
        <v>268</v>
      </c>
      <c r="C82" s="34" t="s">
        <v>79</v>
      </c>
      <c r="D82" s="76">
        <v>2170</v>
      </c>
    </row>
    <row r="83" spans="1:4" ht="15.75" customHeight="1">
      <c r="A83" s="41">
        <v>56</v>
      </c>
      <c r="B83" s="33" t="s">
        <v>77</v>
      </c>
      <c r="C83" s="34"/>
      <c r="D83" s="163"/>
    </row>
    <row r="84" spans="1:4" ht="15.75" customHeight="1">
      <c r="A84" s="41"/>
      <c r="B84" s="33" t="s">
        <v>268</v>
      </c>
      <c r="C84" s="34" t="s">
        <v>79</v>
      </c>
      <c r="D84" s="76">
        <v>1914</v>
      </c>
    </row>
    <row r="85" spans="1:4">
      <c r="A85" s="41">
        <v>57</v>
      </c>
      <c r="B85" s="33" t="s">
        <v>77</v>
      </c>
      <c r="C85" s="34"/>
      <c r="D85" s="163"/>
    </row>
    <row r="86" spans="1:4">
      <c r="A86" s="41"/>
      <c r="B86" s="33" t="s">
        <v>268</v>
      </c>
      <c r="C86" s="34" t="s">
        <v>79</v>
      </c>
      <c r="D86" s="76">
        <v>7020</v>
      </c>
    </row>
    <row r="87" spans="1:4">
      <c r="A87" s="41">
        <v>58</v>
      </c>
      <c r="B87" s="33" t="s">
        <v>77</v>
      </c>
      <c r="C87" s="34"/>
      <c r="D87" s="163"/>
    </row>
    <row r="88" spans="1:4">
      <c r="A88" s="41"/>
      <c r="B88" s="33" t="s">
        <v>268</v>
      </c>
      <c r="C88" s="34" t="s">
        <v>79</v>
      </c>
      <c r="D88" s="76">
        <v>1050</v>
      </c>
    </row>
    <row r="89" spans="1:4">
      <c r="A89" s="41">
        <v>59</v>
      </c>
      <c r="B89" s="33" t="s">
        <v>77</v>
      </c>
      <c r="C89" s="34"/>
      <c r="D89" s="163"/>
    </row>
    <row r="90" spans="1:4">
      <c r="A90" s="41"/>
      <c r="B90" s="33" t="s">
        <v>268</v>
      </c>
      <c r="C90" s="34" t="s">
        <v>79</v>
      </c>
      <c r="D90" s="76">
        <v>1547</v>
      </c>
    </row>
    <row r="91" spans="1:4">
      <c r="A91" s="41">
        <v>60</v>
      </c>
      <c r="B91" s="33" t="s">
        <v>77</v>
      </c>
      <c r="C91" s="34"/>
      <c r="D91" s="163"/>
    </row>
    <row r="92" spans="1:4">
      <c r="A92" s="41"/>
      <c r="B92" s="33" t="s">
        <v>268</v>
      </c>
      <c r="C92" s="34" t="s">
        <v>79</v>
      </c>
      <c r="D92" s="76">
        <v>1244</v>
      </c>
    </row>
    <row r="93" spans="1:4">
      <c r="A93" s="41">
        <v>61</v>
      </c>
      <c r="B93" s="33" t="s">
        <v>77</v>
      </c>
      <c r="C93" s="34"/>
      <c r="D93" s="163"/>
    </row>
    <row r="94" spans="1:4">
      <c r="A94" s="41"/>
      <c r="B94" s="33" t="s">
        <v>268</v>
      </c>
      <c r="C94" s="34" t="s">
        <v>79</v>
      </c>
      <c r="D94" s="76">
        <v>542</v>
      </c>
    </row>
    <row r="95" spans="1:4">
      <c r="A95" s="41">
        <v>62</v>
      </c>
      <c r="B95" s="33" t="s">
        <v>77</v>
      </c>
      <c r="C95" s="34"/>
      <c r="D95" s="163"/>
    </row>
    <row r="96" spans="1:4">
      <c r="A96" s="41"/>
      <c r="B96" s="33" t="s">
        <v>268</v>
      </c>
      <c r="C96" s="34" t="s">
        <v>79</v>
      </c>
      <c r="D96" s="76">
        <v>1320</v>
      </c>
    </row>
    <row r="97" spans="1:4">
      <c r="A97" s="41">
        <v>63</v>
      </c>
      <c r="B97" s="33" t="s">
        <v>77</v>
      </c>
      <c r="C97" s="34"/>
      <c r="D97" s="163"/>
    </row>
    <row r="98" spans="1:4">
      <c r="A98" s="41"/>
      <c r="B98" s="33" t="s">
        <v>268</v>
      </c>
      <c r="C98" s="34" t="s">
        <v>79</v>
      </c>
      <c r="D98" s="76">
        <v>1564</v>
      </c>
    </row>
    <row r="99" spans="1:4">
      <c r="A99" s="41">
        <v>64</v>
      </c>
      <c r="B99" s="33" t="s">
        <v>77</v>
      </c>
      <c r="C99" s="34"/>
      <c r="D99" s="163"/>
    </row>
    <row r="100" spans="1:4">
      <c r="A100" s="41"/>
      <c r="B100" s="33" t="s">
        <v>268</v>
      </c>
      <c r="C100" s="34" t="s">
        <v>79</v>
      </c>
      <c r="D100" s="76">
        <v>1450</v>
      </c>
    </row>
    <row r="101" spans="1:4">
      <c r="A101" s="41">
        <v>65</v>
      </c>
      <c r="B101" s="33" t="s">
        <v>77</v>
      </c>
      <c r="C101" s="34"/>
      <c r="D101" s="153"/>
    </row>
    <row r="102" spans="1:4">
      <c r="A102" s="41"/>
      <c r="B102" s="33" t="s">
        <v>268</v>
      </c>
      <c r="C102" s="34" t="s">
        <v>79</v>
      </c>
      <c r="D102" s="76">
        <v>1216</v>
      </c>
    </row>
    <row r="103" spans="1:4">
      <c r="A103" s="41">
        <v>66</v>
      </c>
      <c r="B103" s="33" t="s">
        <v>77</v>
      </c>
      <c r="C103" s="34"/>
      <c r="D103" s="153"/>
    </row>
    <row r="104" spans="1:4">
      <c r="A104" s="41"/>
      <c r="B104" s="33" t="s">
        <v>268</v>
      </c>
      <c r="C104" s="34" t="s">
        <v>79</v>
      </c>
      <c r="D104" s="76">
        <v>4564</v>
      </c>
    </row>
    <row r="105" spans="1:4">
      <c r="A105" s="41">
        <v>67</v>
      </c>
      <c r="B105" s="33" t="s">
        <v>77</v>
      </c>
      <c r="C105" s="34"/>
      <c r="D105" s="153"/>
    </row>
    <row r="106" spans="1:4">
      <c r="A106" s="41"/>
      <c r="B106" s="33" t="s">
        <v>268</v>
      </c>
      <c r="C106" s="34" t="s">
        <v>79</v>
      </c>
      <c r="D106" s="76">
        <v>1320</v>
      </c>
    </row>
    <row r="107" spans="1:4">
      <c r="A107" s="41">
        <v>68</v>
      </c>
      <c r="B107" s="33" t="s">
        <v>77</v>
      </c>
      <c r="C107" s="34"/>
      <c r="D107" s="153"/>
    </row>
    <row r="108" spans="1:4">
      <c r="A108" s="41"/>
      <c r="B108" s="33" t="s">
        <v>268</v>
      </c>
      <c r="C108" s="34" t="s">
        <v>79</v>
      </c>
      <c r="D108" s="76">
        <v>1800</v>
      </c>
    </row>
    <row r="109" spans="1:4">
      <c r="A109" s="41">
        <v>69</v>
      </c>
      <c r="B109" s="33" t="s">
        <v>77</v>
      </c>
      <c r="C109" s="34"/>
      <c r="D109" s="153"/>
    </row>
    <row r="110" spans="1:4" ht="15.75" thickBot="1">
      <c r="A110" s="41"/>
      <c r="B110" s="33" t="s">
        <v>268</v>
      </c>
      <c r="C110" s="34" t="s">
        <v>79</v>
      </c>
      <c r="D110" s="76">
        <v>9327</v>
      </c>
    </row>
    <row r="111" spans="1:4" ht="15.75" thickBot="1">
      <c r="A111" s="277" t="s">
        <v>274</v>
      </c>
      <c r="B111" s="278"/>
      <c r="C111" s="278"/>
      <c r="D111" s="279"/>
    </row>
    <row r="112" spans="1:4" ht="38.25">
      <c r="A112" s="154">
        <v>68</v>
      </c>
      <c r="B112" s="155" t="s">
        <v>77</v>
      </c>
      <c r="C112" s="156"/>
      <c r="D112" s="157" t="s">
        <v>281</v>
      </c>
    </row>
    <row r="113" spans="1:4">
      <c r="A113" s="41"/>
      <c r="B113" s="33" t="s">
        <v>275</v>
      </c>
      <c r="C113" s="34"/>
      <c r="D113" s="48" t="s">
        <v>236</v>
      </c>
    </row>
    <row r="114" spans="1:4">
      <c r="A114" s="41"/>
      <c r="B114" s="33" t="s">
        <v>52</v>
      </c>
      <c r="C114" s="34"/>
      <c r="D114" s="48" t="s">
        <v>276</v>
      </c>
    </row>
    <row r="115" spans="1:4">
      <c r="A115" s="41"/>
      <c r="B115" s="33" t="s">
        <v>78</v>
      </c>
      <c r="C115" s="34" t="s">
        <v>79</v>
      </c>
      <c r="D115" s="48">
        <v>0.5</v>
      </c>
    </row>
    <row r="116" spans="1:4" ht="32.25" customHeight="1">
      <c r="A116" s="154">
        <v>69</v>
      </c>
      <c r="B116" s="155" t="s">
        <v>77</v>
      </c>
      <c r="C116" s="156"/>
      <c r="D116" s="46" t="s">
        <v>306</v>
      </c>
    </row>
    <row r="117" spans="1:4">
      <c r="A117" s="41"/>
      <c r="B117" s="33" t="s">
        <v>275</v>
      </c>
      <c r="C117" s="34"/>
      <c r="D117" s="48" t="s">
        <v>312</v>
      </c>
    </row>
    <row r="118" spans="1:4">
      <c r="A118" s="41"/>
      <c r="B118" s="33" t="s">
        <v>52</v>
      </c>
      <c r="C118" s="34"/>
      <c r="D118" s="48" t="s">
        <v>231</v>
      </c>
    </row>
    <row r="119" spans="1:4">
      <c r="A119" s="41"/>
      <c r="B119" s="33" t="s">
        <v>78</v>
      </c>
      <c r="C119" s="34" t="s">
        <v>79</v>
      </c>
      <c r="D119" s="49">
        <v>0.94</v>
      </c>
    </row>
    <row r="120" spans="1:4" ht="38.25">
      <c r="A120" s="154">
        <v>70</v>
      </c>
      <c r="B120" s="155" t="s">
        <v>77</v>
      </c>
      <c r="C120" s="156"/>
      <c r="D120" s="46" t="s">
        <v>305</v>
      </c>
    </row>
    <row r="121" spans="1:4">
      <c r="A121" s="41"/>
      <c r="B121" s="33" t="s">
        <v>275</v>
      </c>
      <c r="C121" s="34"/>
      <c r="D121" s="48" t="s">
        <v>236</v>
      </c>
    </row>
    <row r="122" spans="1:4">
      <c r="A122" s="41"/>
      <c r="B122" s="33" t="s">
        <v>52</v>
      </c>
      <c r="C122" s="34"/>
      <c r="D122" s="48" t="s">
        <v>232</v>
      </c>
    </row>
    <row r="123" spans="1:4">
      <c r="A123" s="41"/>
      <c r="B123" s="33" t="s">
        <v>78</v>
      </c>
      <c r="C123" s="34" t="s">
        <v>79</v>
      </c>
      <c r="D123" s="49">
        <v>0.52</v>
      </c>
    </row>
    <row r="124" spans="1:4" ht="32.25" customHeight="1">
      <c r="A124" s="154">
        <v>71</v>
      </c>
      <c r="B124" s="155" t="s">
        <v>77</v>
      </c>
      <c r="C124" s="156"/>
      <c r="D124" s="46" t="s">
        <v>307</v>
      </c>
    </row>
    <row r="125" spans="1:4">
      <c r="A125" s="41"/>
      <c r="B125" s="33" t="s">
        <v>275</v>
      </c>
      <c r="C125" s="34"/>
      <c r="D125" s="48" t="s">
        <v>236</v>
      </c>
    </row>
    <row r="126" spans="1:4">
      <c r="A126" s="41"/>
      <c r="B126" s="33" t="s">
        <v>52</v>
      </c>
      <c r="C126" s="34"/>
      <c r="D126" s="48" t="s">
        <v>232</v>
      </c>
    </row>
    <row r="127" spans="1:4">
      <c r="A127" s="41"/>
      <c r="B127" s="33" t="s">
        <v>78</v>
      </c>
      <c r="C127" s="34" t="s">
        <v>79</v>
      </c>
      <c r="D127" s="49">
        <v>1.04</v>
      </c>
    </row>
    <row r="128" spans="1:4" ht="38.25">
      <c r="A128" s="154">
        <v>72</v>
      </c>
      <c r="B128" s="155" t="s">
        <v>77</v>
      </c>
      <c r="C128" s="156"/>
      <c r="D128" s="46" t="s">
        <v>269</v>
      </c>
    </row>
    <row r="129" spans="1:4">
      <c r="A129" s="41"/>
      <c r="B129" s="33" t="s">
        <v>275</v>
      </c>
      <c r="C129" s="34"/>
      <c r="D129" s="48" t="s">
        <v>312</v>
      </c>
    </row>
    <row r="130" spans="1:4">
      <c r="A130" s="41"/>
      <c r="B130" s="33" t="s">
        <v>52</v>
      </c>
      <c r="C130" s="34"/>
      <c r="D130" s="48" t="s">
        <v>232</v>
      </c>
    </row>
    <row r="131" spans="1:4">
      <c r="A131" s="41"/>
      <c r="B131" s="33" t="s">
        <v>78</v>
      </c>
      <c r="C131" s="34" t="s">
        <v>79</v>
      </c>
      <c r="D131" s="49">
        <v>0.09</v>
      </c>
    </row>
    <row r="132" spans="1:4" ht="18" customHeight="1">
      <c r="A132" s="154">
        <v>73</v>
      </c>
      <c r="B132" s="155" t="s">
        <v>77</v>
      </c>
      <c r="C132" s="156"/>
      <c r="D132" s="46" t="s">
        <v>233</v>
      </c>
    </row>
    <row r="133" spans="1:4">
      <c r="A133" s="41"/>
      <c r="B133" s="33" t="s">
        <v>275</v>
      </c>
      <c r="C133" s="34"/>
      <c r="D133" s="48" t="s">
        <v>312</v>
      </c>
    </row>
    <row r="134" spans="1:4">
      <c r="A134" s="41"/>
      <c r="B134" s="33" t="s">
        <v>52</v>
      </c>
      <c r="C134" s="34"/>
      <c r="D134" s="48" t="s">
        <v>276</v>
      </c>
    </row>
    <row r="135" spans="1:4">
      <c r="A135" s="41"/>
      <c r="B135" s="33" t="s">
        <v>78</v>
      </c>
      <c r="C135" s="34" t="s">
        <v>79</v>
      </c>
      <c r="D135" s="49">
        <v>0.08</v>
      </c>
    </row>
    <row r="136" spans="1:4">
      <c r="A136" s="154">
        <v>74</v>
      </c>
      <c r="B136" s="155" t="s">
        <v>77</v>
      </c>
      <c r="C136" s="156"/>
      <c r="D136" s="46" t="s">
        <v>234</v>
      </c>
    </row>
    <row r="137" spans="1:4">
      <c r="A137" s="41"/>
      <c r="B137" s="33" t="s">
        <v>275</v>
      </c>
      <c r="C137" s="34"/>
      <c r="D137" s="48" t="s">
        <v>312</v>
      </c>
    </row>
    <row r="138" spans="1:4">
      <c r="A138" s="41"/>
      <c r="B138" s="33" t="s">
        <v>52</v>
      </c>
      <c r="C138" s="34"/>
      <c r="D138" s="48" t="s">
        <v>276</v>
      </c>
    </row>
    <row r="139" spans="1:4">
      <c r="A139" s="41"/>
      <c r="B139" s="33" t="s">
        <v>78</v>
      </c>
      <c r="C139" s="34" t="s">
        <v>79</v>
      </c>
      <c r="D139" s="48">
        <v>4.8</v>
      </c>
    </row>
    <row r="140" spans="1:4" ht="20.25" customHeight="1">
      <c r="A140" s="154">
        <v>75</v>
      </c>
      <c r="B140" s="155" t="s">
        <v>77</v>
      </c>
      <c r="C140" s="156"/>
      <c r="D140" s="46" t="s">
        <v>270</v>
      </c>
    </row>
    <row r="141" spans="1:4">
      <c r="A141" s="41"/>
      <c r="B141" s="33" t="s">
        <v>275</v>
      </c>
      <c r="C141" s="34"/>
      <c r="D141" s="48" t="s">
        <v>312</v>
      </c>
    </row>
    <row r="142" spans="1:4">
      <c r="A142" s="41"/>
      <c r="B142" s="33" t="s">
        <v>52</v>
      </c>
      <c r="C142" s="34"/>
      <c r="D142" s="48" t="s">
        <v>276</v>
      </c>
    </row>
    <row r="143" spans="1:4">
      <c r="A143" s="41"/>
      <c r="B143" s="33" t="s">
        <v>78</v>
      </c>
      <c r="C143" s="34" t="s">
        <v>79</v>
      </c>
      <c r="D143" s="48">
        <v>1.47</v>
      </c>
    </row>
    <row r="144" spans="1:4">
      <c r="A144" s="154">
        <v>76</v>
      </c>
      <c r="B144" s="155" t="s">
        <v>77</v>
      </c>
      <c r="C144" s="156"/>
      <c r="D144" s="46" t="s">
        <v>235</v>
      </c>
    </row>
    <row r="145" spans="1:4">
      <c r="A145" s="41"/>
      <c r="B145" s="33" t="s">
        <v>275</v>
      </c>
      <c r="C145" s="34"/>
      <c r="D145" s="48" t="s">
        <v>236</v>
      </c>
    </row>
    <row r="146" spans="1:4">
      <c r="A146" s="41"/>
      <c r="B146" s="33" t="s">
        <v>52</v>
      </c>
      <c r="C146" s="34"/>
      <c r="D146" s="48" t="s">
        <v>276</v>
      </c>
    </row>
    <row r="147" spans="1:4">
      <c r="A147" s="41"/>
      <c r="B147" s="33" t="s">
        <v>78</v>
      </c>
      <c r="C147" s="34" t="s">
        <v>79</v>
      </c>
      <c r="D147" s="49">
        <v>2.98</v>
      </c>
    </row>
    <row r="148" spans="1:4" ht="25.5">
      <c r="A148" s="154">
        <v>77</v>
      </c>
      <c r="B148" s="155" t="s">
        <v>77</v>
      </c>
      <c r="C148" s="156"/>
      <c r="D148" s="46" t="s">
        <v>237</v>
      </c>
    </row>
    <row r="149" spans="1:4">
      <c r="A149" s="41"/>
      <c r="B149" s="33" t="s">
        <v>275</v>
      </c>
      <c r="C149" s="34"/>
      <c r="D149" s="48" t="s">
        <v>238</v>
      </c>
    </row>
    <row r="150" spans="1:4">
      <c r="A150" s="41"/>
      <c r="B150" s="33" t="s">
        <v>52</v>
      </c>
      <c r="C150" s="34"/>
      <c r="D150" s="48" t="s">
        <v>276</v>
      </c>
    </row>
    <row r="151" spans="1:4">
      <c r="A151" s="41"/>
      <c r="B151" s="33" t="s">
        <v>78</v>
      </c>
      <c r="C151" s="34" t="s">
        <v>79</v>
      </c>
      <c r="D151" s="49">
        <v>0.89</v>
      </c>
    </row>
    <row r="152" spans="1:4">
      <c r="A152" s="154">
        <v>78</v>
      </c>
      <c r="B152" s="155" t="s">
        <v>77</v>
      </c>
      <c r="C152" s="156"/>
      <c r="D152" s="46" t="s">
        <v>272</v>
      </c>
    </row>
    <row r="153" spans="1:4">
      <c r="A153" s="41"/>
      <c r="B153" s="33" t="s">
        <v>275</v>
      </c>
      <c r="C153" s="34"/>
      <c r="D153" s="48" t="s">
        <v>238</v>
      </c>
    </row>
    <row r="154" spans="1:4">
      <c r="A154" s="41"/>
      <c r="B154" s="33" t="s">
        <v>52</v>
      </c>
      <c r="C154" s="34"/>
      <c r="D154" s="48" t="s">
        <v>276</v>
      </c>
    </row>
    <row r="155" spans="1:4">
      <c r="A155" s="41"/>
      <c r="B155" s="33" t="s">
        <v>78</v>
      </c>
      <c r="C155" s="34" t="s">
        <v>79</v>
      </c>
      <c r="D155" s="49">
        <v>1</v>
      </c>
    </row>
    <row r="156" spans="1:4">
      <c r="A156" s="154">
        <v>79</v>
      </c>
      <c r="B156" s="155" t="s">
        <v>77</v>
      </c>
      <c r="C156" s="156"/>
      <c r="D156" s="46" t="s">
        <v>240</v>
      </c>
    </row>
    <row r="157" spans="1:4">
      <c r="A157" s="41"/>
      <c r="B157" s="33" t="s">
        <v>275</v>
      </c>
      <c r="C157" s="34"/>
      <c r="D157" s="48" t="s">
        <v>238</v>
      </c>
    </row>
    <row r="158" spans="1:4">
      <c r="A158" s="41"/>
      <c r="B158" s="33" t="s">
        <v>52</v>
      </c>
      <c r="C158" s="34"/>
      <c r="D158" s="48" t="s">
        <v>276</v>
      </c>
    </row>
    <row r="159" spans="1:4">
      <c r="A159" s="41"/>
      <c r="B159" s="33" t="s">
        <v>78</v>
      </c>
      <c r="C159" s="34" t="s">
        <v>79</v>
      </c>
      <c r="D159" s="48">
        <v>0.35</v>
      </c>
    </row>
    <row r="160" spans="1:4">
      <c r="A160" s="154">
        <v>80</v>
      </c>
      <c r="B160" s="155" t="s">
        <v>77</v>
      </c>
      <c r="C160" s="156"/>
      <c r="D160" s="46" t="s">
        <v>271</v>
      </c>
    </row>
    <row r="161" spans="1:4">
      <c r="A161" s="41"/>
      <c r="B161" s="33" t="s">
        <v>275</v>
      </c>
      <c r="C161" s="34"/>
      <c r="D161" s="48" t="s">
        <v>238</v>
      </c>
    </row>
    <row r="162" spans="1:4">
      <c r="A162" s="41"/>
      <c r="B162" s="33" t="s">
        <v>52</v>
      </c>
      <c r="C162" s="34"/>
      <c r="D162" s="48" t="s">
        <v>276</v>
      </c>
    </row>
    <row r="163" spans="1:4">
      <c r="A163" s="41"/>
      <c r="B163" s="33" t="s">
        <v>78</v>
      </c>
      <c r="C163" s="34" t="s">
        <v>79</v>
      </c>
      <c r="D163" s="48">
        <v>0.61</v>
      </c>
    </row>
    <row r="164" spans="1:4">
      <c r="A164" s="154">
        <v>81</v>
      </c>
      <c r="B164" s="155" t="s">
        <v>77</v>
      </c>
      <c r="C164" s="156"/>
      <c r="D164" s="46" t="s">
        <v>273</v>
      </c>
    </row>
    <row r="165" spans="1:4">
      <c r="A165" s="41"/>
      <c r="B165" s="33" t="s">
        <v>275</v>
      </c>
      <c r="C165" s="34"/>
      <c r="D165" s="48" t="s">
        <v>313</v>
      </c>
    </row>
    <row r="166" spans="1:4">
      <c r="A166" s="41"/>
      <c r="B166" s="33" t="s">
        <v>52</v>
      </c>
      <c r="C166" s="34"/>
      <c r="D166" s="48" t="s">
        <v>276</v>
      </c>
    </row>
    <row r="167" spans="1:4">
      <c r="A167" s="41"/>
      <c r="B167" s="33" t="s">
        <v>78</v>
      </c>
      <c r="C167" s="34" t="s">
        <v>79</v>
      </c>
      <c r="D167" s="48">
        <v>0.12</v>
      </c>
    </row>
    <row r="168" spans="1:4">
      <c r="A168" s="154">
        <v>82</v>
      </c>
      <c r="B168" s="155" t="s">
        <v>77</v>
      </c>
      <c r="C168" s="156"/>
      <c r="D168" s="46" t="s">
        <v>241</v>
      </c>
    </row>
    <row r="169" spans="1:4">
      <c r="A169" s="41"/>
      <c r="B169" s="33" t="s">
        <v>275</v>
      </c>
      <c r="C169" s="34"/>
      <c r="D169" s="48" t="s">
        <v>236</v>
      </c>
    </row>
    <row r="170" spans="1:4">
      <c r="A170" s="41"/>
      <c r="B170" s="33" t="s">
        <v>52</v>
      </c>
      <c r="C170" s="34"/>
      <c r="D170" s="48" t="s">
        <v>276</v>
      </c>
    </row>
    <row r="171" spans="1:4">
      <c r="A171" s="41"/>
      <c r="B171" s="33" t="s">
        <v>78</v>
      </c>
      <c r="C171" s="34" t="s">
        <v>79</v>
      </c>
      <c r="D171" s="48">
        <v>0.99</v>
      </c>
    </row>
    <row r="172" spans="1:4">
      <c r="A172" s="154">
        <v>83</v>
      </c>
      <c r="B172" s="155" t="s">
        <v>77</v>
      </c>
      <c r="C172" s="156"/>
      <c r="D172" s="50" t="s">
        <v>277</v>
      </c>
    </row>
    <row r="173" spans="1:4">
      <c r="A173" s="41"/>
      <c r="B173" s="33" t="s">
        <v>275</v>
      </c>
      <c r="C173" s="34"/>
      <c r="D173" s="48"/>
    </row>
    <row r="174" spans="1:4">
      <c r="A174" s="41"/>
      <c r="B174" s="33" t="s">
        <v>52</v>
      </c>
      <c r="C174" s="34"/>
      <c r="D174" s="48" t="s">
        <v>276</v>
      </c>
    </row>
    <row r="175" spans="1:4">
      <c r="A175" s="41"/>
      <c r="B175" s="33" t="s">
        <v>78</v>
      </c>
      <c r="C175" s="34" t="s">
        <v>79</v>
      </c>
      <c r="D175" s="48">
        <v>1.5</v>
      </c>
    </row>
    <row r="176" spans="1:4" ht="15" customHeight="1">
      <c r="A176" s="271" t="s">
        <v>114</v>
      </c>
      <c r="B176" s="272"/>
      <c r="C176" s="272"/>
      <c r="D176" s="273"/>
    </row>
    <row r="177" spans="1:4" ht="25.5">
      <c r="A177" s="43">
        <f>A172+1</f>
        <v>84</v>
      </c>
      <c r="B177" s="36" t="s">
        <v>278</v>
      </c>
      <c r="C177" s="34" t="s">
        <v>79</v>
      </c>
      <c r="D177" s="49">
        <v>0</v>
      </c>
    </row>
    <row r="178" spans="1:4" ht="25.5">
      <c r="A178" s="41">
        <f>A177+1</f>
        <v>85</v>
      </c>
      <c r="B178" s="33" t="s">
        <v>115</v>
      </c>
      <c r="C178" s="34" t="s">
        <v>79</v>
      </c>
      <c r="D178" s="45">
        <f>D179</f>
        <v>0</v>
      </c>
    </row>
    <row r="179" spans="1:4">
      <c r="A179" s="41">
        <f t="shared" ref="A179:A182" si="1">A178+1</f>
        <v>86</v>
      </c>
      <c r="B179" s="35" t="s">
        <v>197</v>
      </c>
      <c r="C179" s="34" t="s">
        <v>79</v>
      </c>
      <c r="D179" s="45"/>
    </row>
    <row r="180" spans="1:4" ht="25.5">
      <c r="A180" s="41">
        <f t="shared" si="1"/>
        <v>87</v>
      </c>
      <c r="B180" s="36" t="s">
        <v>279</v>
      </c>
      <c r="C180" s="34" t="s">
        <v>79</v>
      </c>
      <c r="D180" s="45">
        <v>0</v>
      </c>
    </row>
    <row r="181" spans="1:4" ht="25.5">
      <c r="A181" s="41">
        <f t="shared" si="1"/>
        <v>88</v>
      </c>
      <c r="B181" s="33" t="s">
        <v>116</v>
      </c>
      <c r="C181" s="34" t="s">
        <v>79</v>
      </c>
      <c r="D181" s="45">
        <f>D182</f>
        <v>64750.45</v>
      </c>
    </row>
    <row r="182" spans="1:4">
      <c r="A182" s="41">
        <f t="shared" si="1"/>
        <v>89</v>
      </c>
      <c r="B182" s="35" t="s">
        <v>197</v>
      </c>
      <c r="C182" s="34" t="s">
        <v>79</v>
      </c>
      <c r="D182" s="45">
        <f>D189+D200+D211+D222</f>
        <v>64750.45</v>
      </c>
    </row>
    <row r="183" spans="1:4">
      <c r="A183" s="274" t="s">
        <v>117</v>
      </c>
      <c r="B183" s="275"/>
      <c r="C183" s="275"/>
      <c r="D183" s="276"/>
    </row>
    <row r="184" spans="1:4">
      <c r="A184" s="51">
        <f>A182+1</f>
        <v>90</v>
      </c>
      <c r="B184" s="37" t="s">
        <v>81</v>
      </c>
      <c r="C184" s="71" t="s">
        <v>5</v>
      </c>
      <c r="D184" s="52" t="s">
        <v>136</v>
      </c>
    </row>
    <row r="185" spans="1:4">
      <c r="A185" s="51"/>
      <c r="B185" s="37" t="s">
        <v>52</v>
      </c>
      <c r="C185" s="71" t="s">
        <v>5</v>
      </c>
      <c r="D185" s="52" t="s">
        <v>67</v>
      </c>
    </row>
    <row r="186" spans="1:4">
      <c r="A186" s="51"/>
      <c r="B186" s="37" t="s">
        <v>118</v>
      </c>
      <c r="C186" s="71" t="s">
        <v>119</v>
      </c>
      <c r="D186" s="158" t="s">
        <v>324</v>
      </c>
    </row>
    <row r="187" spans="1:4">
      <c r="A187" s="51"/>
      <c r="B187" s="37" t="s">
        <v>120</v>
      </c>
      <c r="C187" s="71" t="s">
        <v>79</v>
      </c>
      <c r="D187" s="158">
        <v>0</v>
      </c>
    </row>
    <row r="188" spans="1:4">
      <c r="A188" s="51"/>
      <c r="B188" s="37" t="s">
        <v>121</v>
      </c>
      <c r="C188" s="71" t="s">
        <v>79</v>
      </c>
      <c r="D188" s="152">
        <v>0</v>
      </c>
    </row>
    <row r="189" spans="1:4">
      <c r="A189" s="51"/>
      <c r="B189" s="37" t="s">
        <v>122</v>
      </c>
      <c r="C189" s="71" t="s">
        <v>79</v>
      </c>
      <c r="D189" s="152">
        <v>0</v>
      </c>
    </row>
    <row r="190" spans="1:4" ht="25.5">
      <c r="A190" s="51"/>
      <c r="B190" s="37" t="s">
        <v>123</v>
      </c>
      <c r="C190" s="71" t="s">
        <v>79</v>
      </c>
      <c r="D190" s="72">
        <f>D187</f>
        <v>0</v>
      </c>
    </row>
    <row r="191" spans="1:4" ht="25.5">
      <c r="A191" s="51"/>
      <c r="B191" s="37" t="s">
        <v>124</v>
      </c>
      <c r="C191" s="71" t="s">
        <v>79</v>
      </c>
      <c r="D191" s="108">
        <f>D188</f>
        <v>0</v>
      </c>
    </row>
    <row r="192" spans="1:4" ht="25.5">
      <c r="A192" s="51"/>
      <c r="B192" s="37" t="s">
        <v>125</v>
      </c>
      <c r="C192" s="71" t="s">
        <v>79</v>
      </c>
      <c r="D192" s="108">
        <f>D189</f>
        <v>0</v>
      </c>
    </row>
    <row r="193" spans="1:6" ht="25.5">
      <c r="A193" s="51"/>
      <c r="B193" s="37" t="s">
        <v>126</v>
      </c>
      <c r="C193" s="71" t="s">
        <v>79</v>
      </c>
      <c r="D193" s="45">
        <v>0</v>
      </c>
    </row>
    <row r="194" spans="1:6">
      <c r="A194" s="274" t="s">
        <v>117</v>
      </c>
      <c r="B194" s="275"/>
      <c r="C194" s="275"/>
      <c r="D194" s="276"/>
    </row>
    <row r="195" spans="1:6">
      <c r="A195" s="51">
        <v>90</v>
      </c>
      <c r="B195" s="37" t="s">
        <v>81</v>
      </c>
      <c r="C195" s="71" t="s">
        <v>5</v>
      </c>
      <c r="D195" s="52" t="s">
        <v>137</v>
      </c>
    </row>
    <row r="196" spans="1:6">
      <c r="A196" s="51"/>
      <c r="B196" s="37" t="s">
        <v>52</v>
      </c>
      <c r="C196" s="71" t="s">
        <v>5</v>
      </c>
      <c r="D196" s="49" t="s">
        <v>145</v>
      </c>
    </row>
    <row r="197" spans="1:6">
      <c r="A197" s="51"/>
      <c r="B197" s="37" t="s">
        <v>118</v>
      </c>
      <c r="C197" s="71" t="s">
        <v>119</v>
      </c>
      <c r="D197" s="159">
        <v>113.767</v>
      </c>
    </row>
    <row r="198" spans="1:6">
      <c r="A198" s="51"/>
      <c r="B198" s="37" t="s">
        <v>120</v>
      </c>
      <c r="C198" s="71" t="s">
        <v>79</v>
      </c>
      <c r="D198" s="159">
        <v>269101.59000000003</v>
      </c>
    </row>
    <row r="199" spans="1:6">
      <c r="A199" s="51"/>
      <c r="B199" s="37" t="s">
        <v>121</v>
      </c>
      <c r="C199" s="71" t="s">
        <v>79</v>
      </c>
      <c r="D199" s="152">
        <v>251616.14</v>
      </c>
    </row>
    <row r="200" spans="1:6">
      <c r="A200" s="51"/>
      <c r="B200" s="37" t="s">
        <v>122</v>
      </c>
      <c r="C200" s="71" t="s">
        <v>79</v>
      </c>
      <c r="D200" s="152">
        <v>30351.27</v>
      </c>
    </row>
    <row r="201" spans="1:6" ht="25.5">
      <c r="A201" s="51"/>
      <c r="B201" s="37" t="s">
        <v>123</v>
      </c>
      <c r="C201" s="71" t="s">
        <v>79</v>
      </c>
      <c r="D201" s="72">
        <f>D198</f>
        <v>269101.59000000003</v>
      </c>
    </row>
    <row r="202" spans="1:6" ht="25.5">
      <c r="A202" s="51"/>
      <c r="B202" s="37" t="s">
        <v>124</v>
      </c>
      <c r="C202" s="71" t="s">
        <v>79</v>
      </c>
      <c r="D202" s="108">
        <f>D199</f>
        <v>251616.14</v>
      </c>
    </row>
    <row r="203" spans="1:6" ht="25.5">
      <c r="A203" s="51"/>
      <c r="B203" s="37" t="s">
        <v>125</v>
      </c>
      <c r="C203" s="71" t="s">
        <v>79</v>
      </c>
      <c r="D203" s="108">
        <f>D200</f>
        <v>30351.27</v>
      </c>
    </row>
    <row r="204" spans="1:6" ht="25.5">
      <c r="A204" s="51"/>
      <c r="B204" s="37" t="s">
        <v>126</v>
      </c>
      <c r="C204" s="71" t="s">
        <v>79</v>
      </c>
      <c r="D204" s="45">
        <v>0</v>
      </c>
    </row>
    <row r="205" spans="1:6">
      <c r="A205" s="274" t="s">
        <v>117</v>
      </c>
      <c r="B205" s="275"/>
      <c r="C205" s="275"/>
      <c r="D205" s="276"/>
    </row>
    <row r="206" spans="1:6">
      <c r="A206" s="51">
        <v>91</v>
      </c>
      <c r="B206" s="37" t="s">
        <v>81</v>
      </c>
      <c r="C206" s="71" t="s">
        <v>5</v>
      </c>
      <c r="D206" s="52" t="s">
        <v>140</v>
      </c>
    </row>
    <row r="207" spans="1:6">
      <c r="A207" s="51"/>
      <c r="B207" s="37" t="s">
        <v>52</v>
      </c>
      <c r="C207" s="71" t="s">
        <v>5</v>
      </c>
      <c r="D207" s="52" t="s">
        <v>145</v>
      </c>
      <c r="F207" s="115"/>
    </row>
    <row r="208" spans="1:6">
      <c r="A208" s="51"/>
      <c r="B208" s="37" t="s">
        <v>118</v>
      </c>
      <c r="C208" s="71" t="s">
        <v>119</v>
      </c>
      <c r="D208" s="160" t="s">
        <v>324</v>
      </c>
    </row>
    <row r="209" spans="1:4">
      <c r="A209" s="51"/>
      <c r="B209" s="37" t="s">
        <v>120</v>
      </c>
      <c r="C209" s="71" t="s">
        <v>79</v>
      </c>
      <c r="D209" s="113" t="s">
        <v>353</v>
      </c>
    </row>
    <row r="210" spans="1:4">
      <c r="A210" s="51"/>
      <c r="B210" s="37" t="s">
        <v>121</v>
      </c>
      <c r="C210" s="71" t="s">
        <v>79</v>
      </c>
      <c r="D210" s="152">
        <v>0</v>
      </c>
    </row>
    <row r="211" spans="1:4">
      <c r="A211" s="51"/>
      <c r="B211" s="37" t="s">
        <v>122</v>
      </c>
      <c r="C211" s="71" t="s">
        <v>79</v>
      </c>
      <c r="D211" s="152">
        <v>0</v>
      </c>
    </row>
    <row r="212" spans="1:4" ht="25.5">
      <c r="A212" s="51"/>
      <c r="B212" s="37" t="s">
        <v>123</v>
      </c>
      <c r="C212" s="71" t="s">
        <v>79</v>
      </c>
      <c r="D212" s="72" t="str">
        <f>D209</f>
        <v>0</v>
      </c>
    </row>
    <row r="213" spans="1:4" ht="25.5">
      <c r="A213" s="51"/>
      <c r="B213" s="37" t="s">
        <v>124</v>
      </c>
      <c r="C213" s="71" t="s">
        <v>79</v>
      </c>
      <c r="D213" s="108">
        <f>D210</f>
        <v>0</v>
      </c>
    </row>
    <row r="214" spans="1:4" ht="25.5">
      <c r="A214" s="51"/>
      <c r="B214" s="37" t="s">
        <v>125</v>
      </c>
      <c r="C214" s="71" t="s">
        <v>79</v>
      </c>
      <c r="D214" s="108">
        <f>D211</f>
        <v>0</v>
      </c>
    </row>
    <row r="215" spans="1:4" ht="25.5">
      <c r="A215" s="51"/>
      <c r="B215" s="37" t="s">
        <v>126</v>
      </c>
      <c r="C215" s="71" t="s">
        <v>79</v>
      </c>
      <c r="D215" s="45">
        <v>0</v>
      </c>
    </row>
    <row r="216" spans="1:4">
      <c r="A216" s="274" t="s">
        <v>117</v>
      </c>
      <c r="B216" s="275"/>
      <c r="C216" s="275"/>
      <c r="D216" s="276"/>
    </row>
    <row r="217" spans="1:4">
      <c r="A217" s="51">
        <v>92</v>
      </c>
      <c r="B217" s="37" t="s">
        <v>81</v>
      </c>
      <c r="C217" s="71" t="s">
        <v>5</v>
      </c>
      <c r="D217" s="52" t="s">
        <v>139</v>
      </c>
    </row>
    <row r="218" spans="1:4">
      <c r="A218" s="51"/>
      <c r="B218" s="37" t="s">
        <v>52</v>
      </c>
      <c r="C218" s="71" t="s">
        <v>5</v>
      </c>
      <c r="D218" s="52" t="s">
        <v>147</v>
      </c>
    </row>
    <row r="219" spans="1:4">
      <c r="A219" s="51"/>
      <c r="B219" s="37" t="s">
        <v>118</v>
      </c>
      <c r="C219" s="71" t="s">
        <v>119</v>
      </c>
      <c r="D219" s="160" t="s">
        <v>452</v>
      </c>
    </row>
    <row r="220" spans="1:4">
      <c r="A220" s="51"/>
      <c r="B220" s="37" t="s">
        <v>120</v>
      </c>
      <c r="C220" s="71" t="s">
        <v>79</v>
      </c>
      <c r="D220" s="160" t="s">
        <v>453</v>
      </c>
    </row>
    <row r="221" spans="1:4">
      <c r="A221" s="51"/>
      <c r="B221" s="37" t="s">
        <v>121</v>
      </c>
      <c r="C221" s="71" t="s">
        <v>79</v>
      </c>
      <c r="D221" s="152">
        <v>343384.25</v>
      </c>
    </row>
    <row r="222" spans="1:4">
      <c r="A222" s="51"/>
      <c r="B222" s="37" t="s">
        <v>122</v>
      </c>
      <c r="C222" s="71" t="s">
        <v>79</v>
      </c>
      <c r="D222" s="152">
        <v>34399.18</v>
      </c>
    </row>
    <row r="223" spans="1:4" ht="25.5">
      <c r="A223" s="51"/>
      <c r="B223" s="37" t="s">
        <v>123</v>
      </c>
      <c r="C223" s="71" t="s">
        <v>79</v>
      </c>
      <c r="D223" s="72" t="str">
        <f>D220</f>
        <v>415717</v>
      </c>
    </row>
    <row r="224" spans="1:4" ht="25.5">
      <c r="A224" s="51"/>
      <c r="B224" s="37" t="s">
        <v>124</v>
      </c>
      <c r="C224" s="71" t="s">
        <v>79</v>
      </c>
      <c r="D224" s="108">
        <f>D221</f>
        <v>343384.25</v>
      </c>
    </row>
    <row r="225" spans="1:4" ht="25.5">
      <c r="A225" s="51"/>
      <c r="B225" s="37" t="s">
        <v>125</v>
      </c>
      <c r="C225" s="71" t="s">
        <v>79</v>
      </c>
      <c r="D225" s="108">
        <f>D222</f>
        <v>34399.18</v>
      </c>
    </row>
    <row r="226" spans="1:4" ht="26.25" thickBot="1">
      <c r="A226" s="109"/>
      <c r="B226" s="110" t="s">
        <v>126</v>
      </c>
      <c r="C226" s="111" t="s">
        <v>79</v>
      </c>
      <c r="D226" s="112">
        <v>0</v>
      </c>
    </row>
    <row r="227" spans="1:4" ht="15.75" customHeight="1">
      <c r="A227" s="268" t="s">
        <v>127</v>
      </c>
      <c r="B227" s="269"/>
      <c r="C227" s="269"/>
      <c r="D227" s="270"/>
    </row>
    <row r="228" spans="1:4">
      <c r="A228" s="41">
        <v>71</v>
      </c>
      <c r="B228" s="33" t="s">
        <v>110</v>
      </c>
      <c r="C228" s="34" t="s">
        <v>13</v>
      </c>
      <c r="D228" s="49">
        <v>0</v>
      </c>
    </row>
    <row r="229" spans="1:4">
      <c r="A229" s="41">
        <v>72</v>
      </c>
      <c r="B229" s="33" t="s">
        <v>111</v>
      </c>
      <c r="C229" s="34" t="s">
        <v>13</v>
      </c>
      <c r="D229" s="49">
        <v>0</v>
      </c>
    </row>
    <row r="230" spans="1:4" ht="25.5">
      <c r="A230" s="41">
        <v>73</v>
      </c>
      <c r="B230" s="33" t="s">
        <v>112</v>
      </c>
      <c r="C230" s="34" t="s">
        <v>5</v>
      </c>
      <c r="D230" s="49" t="s">
        <v>250</v>
      </c>
    </row>
    <row r="231" spans="1:4">
      <c r="A231" s="41">
        <v>74</v>
      </c>
      <c r="B231" s="33" t="s">
        <v>113</v>
      </c>
      <c r="C231" s="34" t="s">
        <v>79</v>
      </c>
      <c r="D231" s="45">
        <v>0</v>
      </c>
    </row>
    <row r="232" spans="1:4" ht="15.75" customHeight="1">
      <c r="A232" s="271" t="s">
        <v>198</v>
      </c>
      <c r="B232" s="272"/>
      <c r="C232" s="272"/>
      <c r="D232" s="273"/>
    </row>
    <row r="233" spans="1:4">
      <c r="A233" s="41">
        <v>75</v>
      </c>
      <c r="B233" s="33" t="s">
        <v>128</v>
      </c>
      <c r="C233" s="34" t="s">
        <v>13</v>
      </c>
      <c r="D233" s="49">
        <v>4</v>
      </c>
    </row>
    <row r="234" spans="1:4">
      <c r="A234" s="41">
        <v>76</v>
      </c>
      <c r="B234" s="33" t="s">
        <v>129</v>
      </c>
      <c r="C234" s="34" t="s">
        <v>130</v>
      </c>
      <c r="D234" s="49">
        <v>0</v>
      </c>
    </row>
    <row r="235" spans="1:4" ht="26.25" thickBot="1">
      <c r="A235" s="233">
        <v>77</v>
      </c>
      <c r="B235" s="53" t="s">
        <v>131</v>
      </c>
      <c r="C235" s="54" t="s">
        <v>79</v>
      </c>
      <c r="D235" s="73" t="s">
        <v>469</v>
      </c>
    </row>
  </sheetData>
  <mergeCells count="14">
    <mergeCell ref="A227:D227"/>
    <mergeCell ref="A232:D232"/>
    <mergeCell ref="A1:D1"/>
    <mergeCell ref="A6:D6"/>
    <mergeCell ref="A216:D216"/>
    <mergeCell ref="A183:D183"/>
    <mergeCell ref="A194:D194"/>
    <mergeCell ref="A205:D205"/>
    <mergeCell ref="A35:D35"/>
    <mergeCell ref="A111:D111"/>
    <mergeCell ref="A176:D176"/>
    <mergeCell ref="A37:C37"/>
    <mergeCell ref="A38:C38"/>
    <mergeCell ref="A36:C36"/>
  </mergeCells>
  <phoneticPr fontId="0" type="noConversion"/>
  <pageMargins left="0.23622047244094491" right="0.19685039370078741" top="0.31496062992125984" bottom="0.27559055118110237" header="0.31496062992125984" footer="0.31496062992125984"/>
  <pageSetup paperSize="9" scale="95" orientation="portrait" horizontalDpi="1200" verticalDpi="1200" r:id="rId1"/>
</worksheet>
</file>

<file path=xl/worksheets/sheet9.xml><?xml version="1.0" encoding="utf-8"?>
<worksheet xmlns="http://schemas.openxmlformats.org/spreadsheetml/2006/main" xmlns:r="http://schemas.openxmlformats.org/officeDocument/2006/relationships">
  <dimension ref="A1:G139"/>
  <sheetViews>
    <sheetView tabSelected="1" topLeftCell="A13" workbookViewId="0">
      <selection activeCell="J67" sqref="J67"/>
    </sheetView>
  </sheetViews>
  <sheetFormatPr defaultRowHeight="15"/>
  <cols>
    <col min="1" max="1" width="20.85546875" style="32" customWidth="1"/>
    <col min="2" max="2" width="16.28515625" style="32" customWidth="1"/>
    <col min="3" max="3" width="10.28515625" style="32" customWidth="1"/>
    <col min="4" max="4" width="13.5703125" style="32" customWidth="1"/>
    <col min="5" max="5" width="12.85546875" style="32" customWidth="1"/>
    <col min="6" max="6" width="13.28515625" style="32" customWidth="1"/>
    <col min="7" max="7" width="18" style="32" customWidth="1"/>
  </cols>
  <sheetData>
    <row r="1" spans="1:7">
      <c r="A1" s="282" t="s">
        <v>357</v>
      </c>
      <c r="B1" s="282"/>
      <c r="C1" s="282"/>
      <c r="D1" s="282"/>
      <c r="E1" s="282"/>
      <c r="F1" s="282"/>
      <c r="G1" s="282"/>
    </row>
    <row r="2" spans="1:7">
      <c r="A2" s="283" t="s">
        <v>447</v>
      </c>
      <c r="B2" s="283"/>
      <c r="C2" s="283"/>
      <c r="D2" s="283"/>
      <c r="E2" s="283"/>
      <c r="F2" s="283"/>
      <c r="G2" s="283"/>
    </row>
    <row r="3" spans="1:7">
      <c r="A3" s="283" t="s">
        <v>358</v>
      </c>
      <c r="B3" s="283"/>
      <c r="C3" s="283"/>
      <c r="D3" s="283"/>
      <c r="E3" s="283"/>
      <c r="F3" s="283"/>
      <c r="G3" s="283"/>
    </row>
    <row r="4" spans="1:7">
      <c r="A4" s="167" t="s">
        <v>359</v>
      </c>
    </row>
    <row r="5" spans="1:7">
      <c r="A5" s="284" t="s">
        <v>360</v>
      </c>
      <c r="B5" s="284" t="s">
        <v>361</v>
      </c>
      <c r="C5" s="284"/>
      <c r="D5" s="284" t="s">
        <v>362</v>
      </c>
      <c r="E5" s="284" t="s">
        <v>363</v>
      </c>
      <c r="F5" s="284" t="s">
        <v>364</v>
      </c>
      <c r="G5" s="284" t="s">
        <v>365</v>
      </c>
    </row>
    <row r="6" spans="1:7" ht="24" customHeight="1">
      <c r="A6" s="284"/>
      <c r="B6" s="168" t="s">
        <v>366</v>
      </c>
      <c r="C6" s="168" t="s">
        <v>367</v>
      </c>
      <c r="D6" s="284"/>
      <c r="E6" s="284"/>
      <c r="F6" s="284"/>
      <c r="G6" s="284"/>
    </row>
    <row r="7" spans="1:7">
      <c r="A7" s="168">
        <v>1982</v>
      </c>
      <c r="B7" s="168">
        <v>3421.4</v>
      </c>
      <c r="C7" s="168">
        <v>189.2</v>
      </c>
      <c r="D7" s="168">
        <v>9</v>
      </c>
      <c r="E7" s="168">
        <v>1</v>
      </c>
      <c r="F7" s="168">
        <v>53</v>
      </c>
      <c r="G7" s="168">
        <v>90</v>
      </c>
    </row>
    <row r="8" spans="1:7">
      <c r="B8" s="167" t="s">
        <v>368</v>
      </c>
    </row>
    <row r="9" spans="1:7">
      <c r="A9" s="284" t="s">
        <v>369</v>
      </c>
      <c r="B9" s="284" t="s">
        <v>370</v>
      </c>
      <c r="C9" s="284" t="s">
        <v>371</v>
      </c>
      <c r="D9" s="284" t="s">
        <v>372</v>
      </c>
      <c r="E9" s="284" t="s">
        <v>373</v>
      </c>
      <c r="F9" s="284" t="s">
        <v>374</v>
      </c>
      <c r="G9" s="284" t="s">
        <v>375</v>
      </c>
    </row>
    <row r="10" spans="1:7" ht="21.75" customHeight="1">
      <c r="A10" s="284"/>
      <c r="B10" s="284"/>
      <c r="C10" s="284"/>
      <c r="D10" s="284"/>
      <c r="E10" s="284"/>
      <c r="F10" s="284"/>
      <c r="G10" s="284"/>
    </row>
    <row r="11" spans="1:7" ht="21.75" customHeight="1">
      <c r="A11" s="284"/>
      <c r="B11" s="284"/>
      <c r="C11" s="284"/>
      <c r="D11" s="284"/>
      <c r="E11" s="284"/>
      <c r="F11" s="284"/>
      <c r="G11" s="284"/>
    </row>
    <row r="12" spans="1:7" ht="51">
      <c r="A12" s="168" t="s">
        <v>435</v>
      </c>
      <c r="B12" s="169">
        <f>'Форма 2.8'!D11</f>
        <v>108719.48999999999</v>
      </c>
      <c r="C12" s="169" t="s">
        <v>434</v>
      </c>
      <c r="D12" s="169">
        <f>E12/12</f>
        <v>61145.200833333336</v>
      </c>
      <c r="E12" s="169">
        <v>733742.41</v>
      </c>
      <c r="F12" s="169">
        <v>750611</v>
      </c>
      <c r="G12" s="169">
        <f>'Форма 2.8'!D28</f>
        <v>87805.08</v>
      </c>
    </row>
    <row r="13" spans="1:7" ht="51">
      <c r="A13" s="168" t="s">
        <v>436</v>
      </c>
      <c r="B13" s="169">
        <f>'Форма 2.8'!D14</f>
        <v>4819.01</v>
      </c>
      <c r="C13" s="169" t="s">
        <v>434</v>
      </c>
      <c r="D13" s="169">
        <f>E13/12</f>
        <v>5018.03</v>
      </c>
      <c r="E13" s="169">
        <f>'Форма 2.8'!D21</f>
        <v>60216.36</v>
      </c>
      <c r="F13" s="169">
        <f>'Форма 2.8'!D26</f>
        <v>65035.37</v>
      </c>
      <c r="G13" s="169">
        <f>'Форма 2.8'!D31</f>
        <v>0</v>
      </c>
    </row>
    <row r="14" spans="1:7">
      <c r="A14" s="31"/>
      <c r="B14" s="170"/>
      <c r="C14" s="170"/>
      <c r="D14" s="170"/>
      <c r="E14" s="170"/>
      <c r="F14" s="170"/>
      <c r="G14" s="170"/>
    </row>
    <row r="15" spans="1:7">
      <c r="A15" s="173"/>
      <c r="B15" s="285" t="s">
        <v>376</v>
      </c>
      <c r="C15" s="285"/>
      <c r="D15" s="285"/>
      <c r="E15" s="285"/>
      <c r="F15" s="285"/>
      <c r="G15" s="173"/>
    </row>
    <row r="16" spans="1:7">
      <c r="A16" s="286" t="s">
        <v>377</v>
      </c>
      <c r="B16" s="286"/>
      <c r="C16" s="286"/>
      <c r="D16" s="286" t="s">
        <v>378</v>
      </c>
      <c r="E16" s="286" t="s">
        <v>379</v>
      </c>
      <c r="F16" s="286" t="s">
        <v>380</v>
      </c>
      <c r="G16" s="286"/>
    </row>
    <row r="17" spans="1:7" ht="9.75" customHeight="1">
      <c r="A17" s="286"/>
      <c r="B17" s="286"/>
      <c r="C17" s="286"/>
      <c r="D17" s="286"/>
      <c r="E17" s="286"/>
      <c r="F17" s="286"/>
      <c r="G17" s="286"/>
    </row>
    <row r="18" spans="1:7">
      <c r="A18" s="289" t="s">
        <v>381</v>
      </c>
      <c r="B18" s="289"/>
      <c r="C18" s="289"/>
      <c r="D18" s="174"/>
      <c r="E18" s="175"/>
      <c r="F18" s="290">
        <f>'Форма 2.8'!D10</f>
        <v>5290</v>
      </c>
      <c r="G18" s="291"/>
    </row>
    <row r="19" spans="1:7">
      <c r="A19" s="292"/>
      <c r="B19" s="293"/>
      <c r="C19" s="294"/>
      <c r="D19" s="176">
        <f>'Форма 2.8'!D20</f>
        <v>2160</v>
      </c>
      <c r="E19" s="177">
        <f>'Форма 2.8'!D27</f>
        <v>2160</v>
      </c>
      <c r="F19" s="292"/>
      <c r="G19" s="294"/>
    </row>
    <row r="20" spans="1:7">
      <c r="A20" s="295" t="s">
        <v>382</v>
      </c>
      <c r="B20" s="295"/>
      <c r="C20" s="295"/>
      <c r="D20" s="178"/>
      <c r="E20" s="178"/>
      <c r="F20" s="296">
        <f>'Форма 2.8'!D34</f>
        <v>7450</v>
      </c>
      <c r="G20" s="297"/>
    </row>
    <row r="21" spans="1:7">
      <c r="A21" s="179"/>
      <c r="B21" s="179"/>
      <c r="C21" s="179"/>
      <c r="D21" s="180"/>
      <c r="E21" s="180"/>
      <c r="F21" s="181"/>
      <c r="G21" s="181"/>
    </row>
    <row r="22" spans="1:7">
      <c r="B22" s="64"/>
    </row>
    <row r="23" spans="1:7" ht="27.75" customHeight="1">
      <c r="A23" s="182" t="s">
        <v>383</v>
      </c>
      <c r="B23" s="183" t="s">
        <v>384</v>
      </c>
      <c r="C23" s="183"/>
      <c r="D23" s="184">
        <f>F41</f>
        <v>772338.38</v>
      </c>
      <c r="E23" s="183" t="s">
        <v>385</v>
      </c>
      <c r="F23" s="185" t="s">
        <v>386</v>
      </c>
      <c r="G23" s="186">
        <f>E12-D23</f>
        <v>-38595.969999999972</v>
      </c>
    </row>
    <row r="24" spans="1:7" ht="25.5">
      <c r="A24" s="287" t="s">
        <v>387</v>
      </c>
      <c r="B24" s="287"/>
      <c r="C24" s="287"/>
      <c r="D24" s="287"/>
      <c r="E24" s="287"/>
      <c r="F24" s="187" t="s">
        <v>388</v>
      </c>
      <c r="G24" s="187" t="s">
        <v>380</v>
      </c>
    </row>
    <row r="25" spans="1:7" ht="27" customHeight="1">
      <c r="A25" s="288" t="s">
        <v>281</v>
      </c>
      <c r="B25" s="288"/>
      <c r="C25" s="288"/>
      <c r="D25" s="288"/>
      <c r="E25" s="288"/>
      <c r="F25" s="188">
        <f>'Форма 2.8'!D40</f>
        <v>20870.54</v>
      </c>
      <c r="G25" s="298" t="s">
        <v>389</v>
      </c>
    </row>
    <row r="26" spans="1:7" ht="30" customHeight="1">
      <c r="A26" s="288" t="s">
        <v>390</v>
      </c>
      <c r="B26" s="288"/>
      <c r="C26" s="288"/>
      <c r="D26" s="288"/>
      <c r="E26" s="288"/>
      <c r="F26" s="188">
        <f>'Форма 2.8'!D44</f>
        <v>21862.745999999999</v>
      </c>
      <c r="G26" s="299"/>
    </row>
    <row r="27" spans="1:7">
      <c r="A27" s="288" t="s">
        <v>307</v>
      </c>
      <c r="B27" s="288"/>
      <c r="C27" s="288"/>
      <c r="D27" s="288"/>
      <c r="E27" s="288"/>
      <c r="F27" s="188">
        <f>'Форма 2.8'!D46</f>
        <v>43383.351999999999</v>
      </c>
      <c r="G27" s="300"/>
    </row>
    <row r="28" spans="1:7">
      <c r="A28" s="288" t="s">
        <v>233</v>
      </c>
      <c r="B28" s="288"/>
      <c r="C28" s="288"/>
      <c r="D28" s="288"/>
      <c r="E28" s="288"/>
      <c r="F28" s="188">
        <f>'Форма 2.8'!D50</f>
        <v>3455.61</v>
      </c>
      <c r="G28" s="189" t="s">
        <v>391</v>
      </c>
    </row>
    <row r="29" spans="1:7" ht="15" customHeight="1">
      <c r="A29" s="288" t="s">
        <v>392</v>
      </c>
      <c r="B29" s="288"/>
      <c r="C29" s="288"/>
      <c r="D29" s="288"/>
      <c r="E29" s="288"/>
      <c r="F29" s="188">
        <f>'Форма 2.8'!D52</f>
        <v>197072.64000000001</v>
      </c>
      <c r="G29" s="298" t="s">
        <v>389</v>
      </c>
    </row>
    <row r="30" spans="1:7">
      <c r="A30" s="288" t="s">
        <v>235</v>
      </c>
      <c r="B30" s="288"/>
      <c r="C30" s="288"/>
      <c r="D30" s="288"/>
      <c r="E30" s="288"/>
      <c r="F30" s="188">
        <f>'Форма 2.8'!D54</f>
        <v>130902.764</v>
      </c>
      <c r="G30" s="299"/>
    </row>
    <row r="31" spans="1:7">
      <c r="A31" s="306" t="s">
        <v>398</v>
      </c>
      <c r="B31" s="306"/>
      <c r="C31" s="306"/>
      <c r="D31" s="306"/>
      <c r="E31" s="307"/>
      <c r="F31" s="188">
        <f>'Форма 2.8'!D58</f>
        <v>60353.496000000006</v>
      </c>
      <c r="G31" s="300"/>
    </row>
    <row r="32" spans="1:7">
      <c r="A32" s="288" t="s">
        <v>237</v>
      </c>
      <c r="B32" s="288"/>
      <c r="C32" s="288"/>
      <c r="D32" s="288"/>
      <c r="E32" s="288"/>
      <c r="F32" s="188">
        <f>'Форма 2.8'!D56</f>
        <v>38080.182000000001</v>
      </c>
      <c r="G32" s="301" t="s">
        <v>393</v>
      </c>
    </row>
    <row r="33" spans="1:7">
      <c r="A33" s="303" t="s">
        <v>271</v>
      </c>
      <c r="B33" s="304"/>
      <c r="C33" s="304"/>
      <c r="D33" s="304"/>
      <c r="E33" s="305"/>
      <c r="F33" s="188">
        <f>'Форма 2.8'!D60</f>
        <v>25044.648000000001</v>
      </c>
      <c r="G33" s="302"/>
    </row>
    <row r="34" spans="1:7" ht="25.5">
      <c r="A34" s="311" t="s">
        <v>240</v>
      </c>
      <c r="B34" s="311"/>
      <c r="C34" s="311"/>
      <c r="D34" s="311"/>
      <c r="E34" s="311"/>
      <c r="F34" s="188">
        <f>'Форма 2.8'!D62</f>
        <v>14369.88</v>
      </c>
      <c r="G34" s="190" t="s">
        <v>394</v>
      </c>
    </row>
    <row r="35" spans="1:7">
      <c r="A35" s="288" t="s">
        <v>241</v>
      </c>
      <c r="B35" s="288"/>
      <c r="C35" s="288"/>
      <c r="D35" s="288"/>
      <c r="E35" s="288"/>
      <c r="F35" s="188">
        <f>'Форма 2.8'!D68</f>
        <v>40646.232000000004</v>
      </c>
      <c r="G35" s="190" t="s">
        <v>395</v>
      </c>
    </row>
    <row r="36" spans="1:7" ht="27.75" customHeight="1">
      <c r="A36" s="312" t="s">
        <v>306</v>
      </c>
      <c r="B36" s="306"/>
      <c r="C36" s="306"/>
      <c r="D36" s="306"/>
      <c r="E36" s="307"/>
      <c r="F36" s="188">
        <f>'Форма 2.8'!D42</f>
        <v>38593.392</v>
      </c>
      <c r="G36" s="168" t="s">
        <v>396</v>
      </c>
    </row>
    <row r="37" spans="1:7" ht="25.5">
      <c r="A37" s="312" t="s">
        <v>269</v>
      </c>
      <c r="B37" s="306"/>
      <c r="C37" s="306"/>
      <c r="D37" s="306"/>
      <c r="E37" s="307"/>
      <c r="F37" s="188">
        <f>'Форма 2.8'!D48</f>
        <v>3866.1819999999998</v>
      </c>
      <c r="G37" s="168" t="s">
        <v>397</v>
      </c>
    </row>
    <row r="38" spans="1:7" ht="25.5">
      <c r="A38" s="306" t="s">
        <v>399</v>
      </c>
      <c r="B38" s="306"/>
      <c r="C38" s="306"/>
      <c r="D38" s="306"/>
      <c r="E38" s="307"/>
      <c r="F38" s="188">
        <f>'Форма 2.8'!D64</f>
        <v>48498.6</v>
      </c>
      <c r="G38" s="168" t="s">
        <v>400</v>
      </c>
    </row>
    <row r="39" spans="1:7" ht="26.25" customHeight="1">
      <c r="A39" s="306" t="s">
        <v>401</v>
      </c>
      <c r="B39" s="306"/>
      <c r="C39" s="306"/>
      <c r="D39" s="306"/>
      <c r="E39" s="307"/>
      <c r="F39" s="188">
        <f>'Форма 2.8'!D66</f>
        <v>4926.8159999999998</v>
      </c>
      <c r="G39" s="168" t="s">
        <v>402</v>
      </c>
    </row>
    <row r="40" spans="1:7">
      <c r="A40" s="308" t="s">
        <v>314</v>
      </c>
      <c r="B40" s="308"/>
      <c r="C40" s="308"/>
      <c r="D40" s="308"/>
      <c r="E40" s="308"/>
      <c r="F40" s="188">
        <f>'Форма 2.8'!D70</f>
        <v>80411.3</v>
      </c>
      <c r="G40" s="191"/>
    </row>
    <row r="41" spans="1:7">
      <c r="A41" s="309" t="s">
        <v>403</v>
      </c>
      <c r="B41" s="309"/>
      <c r="C41" s="309"/>
      <c r="D41" s="309"/>
      <c r="E41" s="309"/>
      <c r="F41" s="192">
        <f>SUM(F25:F40)</f>
        <v>772338.38</v>
      </c>
      <c r="G41" s="191"/>
    </row>
    <row r="42" spans="1:7">
      <c r="A42" s="193"/>
      <c r="B42" s="193"/>
      <c r="C42" s="193"/>
      <c r="D42" s="193"/>
      <c r="E42" s="193"/>
      <c r="F42" s="194"/>
      <c r="G42" s="195"/>
    </row>
    <row r="43" spans="1:7">
      <c r="A43" s="310" t="s">
        <v>404</v>
      </c>
      <c r="B43" s="310"/>
      <c r="C43" s="310"/>
      <c r="D43" s="310"/>
      <c r="E43" s="310"/>
      <c r="F43" s="172"/>
      <c r="G43" s="195"/>
    </row>
    <row r="44" spans="1:7">
      <c r="A44" s="196"/>
      <c r="B44" s="197"/>
      <c r="C44" s="196"/>
      <c r="D44" s="314" t="s">
        <v>405</v>
      </c>
      <c r="E44" s="314"/>
      <c r="F44" s="314"/>
      <c r="G44" s="216">
        <v>-14861.2</v>
      </c>
    </row>
    <row r="45" spans="1:7" ht="39">
      <c r="A45" s="217" t="s">
        <v>406</v>
      </c>
      <c r="B45" s="315" t="s">
        <v>407</v>
      </c>
      <c r="C45" s="315"/>
      <c r="D45" s="315"/>
      <c r="E45" s="315"/>
      <c r="F45" s="218" t="s">
        <v>408</v>
      </c>
      <c r="G45" s="218" t="s">
        <v>409</v>
      </c>
    </row>
    <row r="46" spans="1:7">
      <c r="A46" s="219">
        <v>70138.7</v>
      </c>
      <c r="B46" s="316">
        <v>65562.460000000006</v>
      </c>
      <c r="C46" s="316"/>
      <c r="D46" s="316"/>
      <c r="E46" s="316"/>
      <c r="F46" s="218"/>
      <c r="G46" s="220">
        <f>A46-F69</f>
        <v>21712.699999999997</v>
      </c>
    </row>
    <row r="47" spans="1:7">
      <c r="A47" s="221"/>
      <c r="B47" s="317"/>
      <c r="C47" s="317"/>
      <c r="D47" s="317"/>
      <c r="E47" s="222" t="s">
        <v>410</v>
      </c>
      <c r="F47" s="223"/>
      <c r="G47" s="220">
        <f>SUM(G46:G46)</f>
        <v>21712.699999999997</v>
      </c>
    </row>
    <row r="48" spans="1:7">
      <c r="A48" s="224"/>
      <c r="B48" s="315" t="s">
        <v>411</v>
      </c>
      <c r="C48" s="315"/>
      <c r="D48" s="315"/>
      <c r="E48" s="315"/>
      <c r="F48" s="224"/>
      <c r="G48" s="224"/>
    </row>
    <row r="49" spans="1:7">
      <c r="A49" s="215" t="s">
        <v>446</v>
      </c>
      <c r="B49" s="313" t="s">
        <v>437</v>
      </c>
      <c r="C49" s="313"/>
      <c r="D49" s="313"/>
      <c r="E49" s="313"/>
      <c r="F49" s="176">
        <v>2448</v>
      </c>
      <c r="G49" s="224"/>
    </row>
    <row r="50" spans="1:7">
      <c r="A50" s="215" t="s">
        <v>446</v>
      </c>
      <c r="B50" s="313" t="s">
        <v>438</v>
      </c>
      <c r="C50" s="313"/>
      <c r="D50" s="313"/>
      <c r="E50" s="313"/>
      <c r="F50" s="176">
        <v>1300</v>
      </c>
      <c r="G50" s="224"/>
    </row>
    <row r="51" spans="1:7">
      <c r="A51" s="215" t="s">
        <v>446</v>
      </c>
      <c r="B51" s="313" t="s">
        <v>330</v>
      </c>
      <c r="C51" s="313"/>
      <c r="D51" s="313"/>
      <c r="E51" s="313"/>
      <c r="F51" s="176">
        <v>2040</v>
      </c>
      <c r="G51" s="224"/>
    </row>
    <row r="52" spans="1:7">
      <c r="A52" s="215" t="s">
        <v>412</v>
      </c>
      <c r="B52" s="313" t="s">
        <v>439</v>
      </c>
      <c r="C52" s="313"/>
      <c r="D52" s="313"/>
      <c r="E52" s="313"/>
      <c r="F52" s="176">
        <v>1020</v>
      </c>
      <c r="G52" s="224"/>
    </row>
    <row r="53" spans="1:7">
      <c r="A53" s="215" t="s">
        <v>412</v>
      </c>
      <c r="B53" s="313" t="s">
        <v>440</v>
      </c>
      <c r="C53" s="313"/>
      <c r="D53" s="313"/>
      <c r="E53" s="313"/>
      <c r="F53" s="225">
        <v>3570</v>
      </c>
      <c r="G53" s="224"/>
    </row>
    <row r="54" spans="1:7">
      <c r="A54" s="215" t="s">
        <v>413</v>
      </c>
      <c r="B54" s="313" t="s">
        <v>330</v>
      </c>
      <c r="C54" s="313"/>
      <c r="D54" s="313"/>
      <c r="E54" s="313"/>
      <c r="F54" s="225">
        <v>2170</v>
      </c>
      <c r="G54" s="224"/>
    </row>
    <row r="55" spans="1:7">
      <c r="A55" s="215" t="s">
        <v>413</v>
      </c>
      <c r="B55" s="313" t="s">
        <v>321</v>
      </c>
      <c r="C55" s="313"/>
      <c r="D55" s="313"/>
      <c r="E55" s="313"/>
      <c r="F55" s="225">
        <v>1914</v>
      </c>
      <c r="G55" s="224"/>
    </row>
    <row r="56" spans="1:7">
      <c r="A56" s="215" t="s">
        <v>417</v>
      </c>
      <c r="B56" s="313" t="s">
        <v>329</v>
      </c>
      <c r="C56" s="313"/>
      <c r="D56" s="313"/>
      <c r="E56" s="313"/>
      <c r="F56" s="225">
        <v>7020</v>
      </c>
      <c r="G56" s="224"/>
    </row>
    <row r="57" spans="1:7">
      <c r="A57" s="215" t="s">
        <v>417</v>
      </c>
      <c r="B57" s="313" t="s">
        <v>441</v>
      </c>
      <c r="C57" s="313"/>
      <c r="D57" s="313"/>
      <c r="E57" s="313"/>
      <c r="F57" s="225">
        <v>1050</v>
      </c>
      <c r="G57" s="224"/>
    </row>
    <row r="58" spans="1:7">
      <c r="A58" s="215" t="s">
        <v>417</v>
      </c>
      <c r="B58" s="313" t="s">
        <v>322</v>
      </c>
      <c r="C58" s="313"/>
      <c r="D58" s="313"/>
      <c r="E58" s="313"/>
      <c r="F58" s="225">
        <v>1547</v>
      </c>
      <c r="G58" s="224"/>
    </row>
    <row r="59" spans="1:7">
      <c r="A59" s="215" t="s">
        <v>417</v>
      </c>
      <c r="B59" s="313" t="s">
        <v>322</v>
      </c>
      <c r="C59" s="313"/>
      <c r="D59" s="313"/>
      <c r="E59" s="313"/>
      <c r="F59" s="225">
        <v>1244</v>
      </c>
      <c r="G59" s="224"/>
    </row>
    <row r="60" spans="1:7">
      <c r="A60" s="215" t="s">
        <v>417</v>
      </c>
      <c r="B60" s="313" t="s">
        <v>442</v>
      </c>
      <c r="C60" s="313"/>
      <c r="D60" s="313"/>
      <c r="E60" s="313"/>
      <c r="F60" s="225">
        <v>542</v>
      </c>
      <c r="G60" s="224"/>
    </row>
    <row r="61" spans="1:7">
      <c r="A61" s="215" t="s">
        <v>414</v>
      </c>
      <c r="B61" s="313" t="s">
        <v>323</v>
      </c>
      <c r="C61" s="313"/>
      <c r="D61" s="313"/>
      <c r="E61" s="313"/>
      <c r="F61" s="225">
        <v>1320</v>
      </c>
      <c r="G61" s="224"/>
    </row>
    <row r="62" spans="1:7">
      <c r="A62" s="215" t="s">
        <v>415</v>
      </c>
      <c r="B62" s="313" t="s">
        <v>443</v>
      </c>
      <c r="C62" s="313"/>
      <c r="D62" s="313"/>
      <c r="E62" s="313"/>
      <c r="F62" s="225">
        <v>1564</v>
      </c>
      <c r="G62" s="224"/>
    </row>
    <row r="63" spans="1:7">
      <c r="A63" s="215" t="s">
        <v>415</v>
      </c>
      <c r="B63" s="313" t="s">
        <v>444</v>
      </c>
      <c r="C63" s="313"/>
      <c r="D63" s="313"/>
      <c r="E63" s="313"/>
      <c r="F63" s="225">
        <v>1450</v>
      </c>
      <c r="G63" s="224"/>
    </row>
    <row r="64" spans="1:7">
      <c r="A64" s="215" t="s">
        <v>416</v>
      </c>
      <c r="B64" s="313" t="s">
        <v>445</v>
      </c>
      <c r="C64" s="313"/>
      <c r="D64" s="313"/>
      <c r="E64" s="313"/>
      <c r="F64" s="225">
        <v>1216</v>
      </c>
      <c r="G64" s="224"/>
    </row>
    <row r="65" spans="1:7">
      <c r="A65" s="215" t="s">
        <v>416</v>
      </c>
      <c r="B65" s="313" t="s">
        <v>328</v>
      </c>
      <c r="C65" s="313"/>
      <c r="D65" s="313"/>
      <c r="E65" s="313"/>
      <c r="F65" s="225">
        <v>4564</v>
      </c>
      <c r="G65" s="224"/>
    </row>
    <row r="66" spans="1:7">
      <c r="A66" s="215" t="s">
        <v>418</v>
      </c>
      <c r="B66" s="313" t="s">
        <v>323</v>
      </c>
      <c r="C66" s="313"/>
      <c r="D66" s="313"/>
      <c r="E66" s="313"/>
      <c r="F66" s="225">
        <v>1320</v>
      </c>
      <c r="G66" s="224"/>
    </row>
    <row r="67" spans="1:7">
      <c r="A67" s="215" t="s">
        <v>419</v>
      </c>
      <c r="B67" s="320" t="s">
        <v>441</v>
      </c>
      <c r="C67" s="321"/>
      <c r="D67" s="321"/>
      <c r="E67" s="322"/>
      <c r="F67" s="225">
        <v>1800</v>
      </c>
      <c r="G67" s="224"/>
    </row>
    <row r="68" spans="1:7">
      <c r="A68" s="215" t="s">
        <v>419</v>
      </c>
      <c r="B68" s="320" t="s">
        <v>329</v>
      </c>
      <c r="C68" s="321"/>
      <c r="D68" s="321"/>
      <c r="E68" s="322"/>
      <c r="F68" s="225">
        <v>9327</v>
      </c>
      <c r="G68" s="224"/>
    </row>
    <row r="69" spans="1:7">
      <c r="A69" s="224"/>
      <c r="B69" s="323" t="s">
        <v>420</v>
      </c>
      <c r="C69" s="323"/>
      <c r="D69" s="323"/>
      <c r="E69" s="323"/>
      <c r="F69" s="226">
        <f>SUM(F49:F68)</f>
        <v>48426</v>
      </c>
      <c r="G69" s="224"/>
    </row>
    <row r="70" spans="1:7">
      <c r="A70" s="171"/>
      <c r="B70" s="199"/>
      <c r="C70" s="199"/>
      <c r="D70" s="318" t="s">
        <v>421</v>
      </c>
      <c r="E70" s="318"/>
      <c r="F70" s="318"/>
      <c r="G70" s="200">
        <f>G44+G47</f>
        <v>6851.4999999999964</v>
      </c>
    </row>
    <row r="71" spans="1:7">
      <c r="A71" s="171"/>
      <c r="B71" s="199"/>
      <c r="C71" s="199"/>
      <c r="D71" s="201"/>
      <c r="E71" s="201"/>
      <c r="F71" s="201"/>
      <c r="G71" s="200"/>
    </row>
    <row r="72" spans="1:7">
      <c r="A72" s="197" t="s">
        <v>114</v>
      </c>
      <c r="B72" s="199"/>
      <c r="C72" s="199"/>
      <c r="D72" s="201"/>
      <c r="E72" s="201"/>
      <c r="F72" s="201"/>
      <c r="G72" s="200"/>
    </row>
    <row r="73" spans="1:7">
      <c r="A73" s="171"/>
      <c r="B73" s="199"/>
      <c r="C73" s="199"/>
      <c r="D73" s="201"/>
      <c r="E73" s="201"/>
      <c r="F73" s="201"/>
      <c r="G73" s="200"/>
    </row>
    <row r="74" spans="1:7">
      <c r="A74" s="319" t="s">
        <v>115</v>
      </c>
      <c r="B74" s="319"/>
      <c r="C74" s="319"/>
      <c r="D74" s="202" t="s">
        <v>79</v>
      </c>
      <c r="E74" s="203">
        <f>'Форма 2.8'!D177</f>
        <v>0</v>
      </c>
      <c r="F74" s="201"/>
      <c r="G74" s="200"/>
    </row>
    <row r="75" spans="1:7">
      <c r="A75" s="319" t="s">
        <v>422</v>
      </c>
      <c r="B75" s="319"/>
      <c r="C75" s="204"/>
      <c r="D75" s="202" t="s">
        <v>79</v>
      </c>
      <c r="E75" s="203">
        <f>'Форма 2.8'!D178</f>
        <v>0</v>
      </c>
      <c r="F75" s="201"/>
      <c r="G75" s="200"/>
    </row>
    <row r="76" spans="1:7">
      <c r="A76" s="319" t="s">
        <v>423</v>
      </c>
      <c r="B76" s="319"/>
      <c r="C76" s="204"/>
      <c r="D76" s="202" t="s">
        <v>79</v>
      </c>
      <c r="E76" s="203">
        <f>'Форма 2.8'!D179</f>
        <v>0</v>
      </c>
      <c r="F76" s="201"/>
      <c r="G76" s="200"/>
    </row>
    <row r="77" spans="1:7">
      <c r="A77" s="319" t="s">
        <v>116</v>
      </c>
      <c r="B77" s="319"/>
      <c r="C77" s="319"/>
      <c r="D77" s="202" t="s">
        <v>79</v>
      </c>
      <c r="E77" s="203">
        <f>'Форма 2.8'!D180</f>
        <v>0</v>
      </c>
      <c r="F77" s="201"/>
      <c r="G77" s="200"/>
    </row>
    <row r="78" spans="1:7">
      <c r="A78" s="319" t="s">
        <v>424</v>
      </c>
      <c r="B78" s="319"/>
      <c r="C78" s="204"/>
      <c r="D78" s="202" t="s">
        <v>79</v>
      </c>
      <c r="E78" s="203">
        <f>'Форма 2.8'!D181</f>
        <v>64750.45</v>
      </c>
      <c r="F78" s="201"/>
      <c r="G78" s="200"/>
    </row>
    <row r="79" spans="1:7">
      <c r="A79" s="319" t="s">
        <v>423</v>
      </c>
      <c r="B79" s="319"/>
      <c r="C79" s="204"/>
      <c r="D79" s="202" t="s">
        <v>79</v>
      </c>
      <c r="E79" s="203">
        <f>'Форма 2.8'!D182</f>
        <v>64750.45</v>
      </c>
      <c r="F79" s="201"/>
      <c r="G79" s="200"/>
    </row>
    <row r="80" spans="1:7">
      <c r="A80" s="171"/>
      <c r="B80" s="199"/>
      <c r="C80" s="199"/>
      <c r="D80" s="201"/>
      <c r="E80" s="201"/>
      <c r="F80" s="201"/>
      <c r="G80" s="200"/>
    </row>
    <row r="81" spans="1:7">
      <c r="A81" s="197" t="s">
        <v>425</v>
      </c>
      <c r="B81" s="199"/>
      <c r="C81" s="199"/>
      <c r="D81" s="201"/>
      <c r="E81" s="201"/>
      <c r="F81" s="201"/>
      <c r="G81" s="200"/>
    </row>
    <row r="82" spans="1:7" ht="38.25">
      <c r="A82" s="324" t="s">
        <v>81</v>
      </c>
      <c r="B82" s="324"/>
      <c r="C82" s="205" t="s">
        <v>5</v>
      </c>
      <c r="D82" s="205" t="s">
        <v>426</v>
      </c>
      <c r="E82" s="201"/>
      <c r="F82" s="201"/>
      <c r="G82" s="200"/>
    </row>
    <row r="83" spans="1:7">
      <c r="A83" s="319" t="s">
        <v>52</v>
      </c>
      <c r="B83" s="319"/>
      <c r="C83" s="202" t="s">
        <v>5</v>
      </c>
      <c r="D83" s="202" t="s">
        <v>67</v>
      </c>
      <c r="E83" s="201"/>
      <c r="F83" s="201"/>
      <c r="G83" s="200"/>
    </row>
    <row r="84" spans="1:7" ht="26.25">
      <c r="A84" s="319" t="s">
        <v>118</v>
      </c>
      <c r="B84" s="319"/>
      <c r="C84" s="202" t="s">
        <v>119</v>
      </c>
      <c r="D84" s="203" t="str">
        <f>'Форма 2.8'!D186</f>
        <v>прямой договор</v>
      </c>
      <c r="E84" s="201"/>
      <c r="F84" s="201"/>
      <c r="G84" s="200"/>
    </row>
    <row r="85" spans="1:7">
      <c r="A85" s="319" t="s">
        <v>120</v>
      </c>
      <c r="B85" s="319"/>
      <c r="C85" s="202" t="s">
        <v>79</v>
      </c>
      <c r="D85" s="203">
        <f>'Форма 2.8'!D187</f>
        <v>0</v>
      </c>
      <c r="E85" s="201"/>
      <c r="F85" s="201"/>
      <c r="G85" s="200"/>
    </row>
    <row r="86" spans="1:7">
      <c r="A86" s="319" t="s">
        <v>121</v>
      </c>
      <c r="B86" s="319"/>
      <c r="C86" s="202" t="s">
        <v>79</v>
      </c>
      <c r="D86" s="203">
        <f>'Форма 2.8'!D188</f>
        <v>0</v>
      </c>
      <c r="E86" s="201"/>
      <c r="F86" s="201"/>
      <c r="G86" s="200"/>
    </row>
    <row r="87" spans="1:7">
      <c r="A87" s="319" t="s">
        <v>122</v>
      </c>
      <c r="B87" s="319"/>
      <c r="C87" s="202" t="s">
        <v>79</v>
      </c>
      <c r="D87" s="203">
        <f>'Форма 2.8'!D189</f>
        <v>0</v>
      </c>
      <c r="E87" s="201"/>
      <c r="F87" s="201"/>
      <c r="G87" s="200"/>
    </row>
    <row r="88" spans="1:7">
      <c r="A88" s="319" t="s">
        <v>123</v>
      </c>
      <c r="B88" s="319"/>
      <c r="C88" s="202" t="s">
        <v>79</v>
      </c>
      <c r="D88" s="203">
        <f>'Форма 2.8'!D190</f>
        <v>0</v>
      </c>
      <c r="E88" s="201"/>
      <c r="F88" s="201"/>
      <c r="G88" s="200"/>
    </row>
    <row r="89" spans="1:7">
      <c r="A89" s="319" t="s">
        <v>124</v>
      </c>
      <c r="B89" s="319"/>
      <c r="C89" s="202" t="s">
        <v>79</v>
      </c>
      <c r="D89" s="203">
        <f>'Форма 2.8'!D191</f>
        <v>0</v>
      </c>
      <c r="E89" s="201"/>
      <c r="F89" s="201"/>
      <c r="G89" s="200"/>
    </row>
    <row r="90" spans="1:7">
      <c r="A90" s="319" t="s">
        <v>125</v>
      </c>
      <c r="B90" s="319"/>
      <c r="C90" s="202" t="s">
        <v>79</v>
      </c>
      <c r="D90" s="203">
        <f>'Форма 2.8'!D192</f>
        <v>0</v>
      </c>
      <c r="E90" s="201"/>
      <c r="F90" s="201"/>
      <c r="G90" s="200"/>
    </row>
    <row r="91" spans="1:7">
      <c r="A91" s="319" t="s">
        <v>126</v>
      </c>
      <c r="B91" s="319"/>
      <c r="C91" s="202" t="s">
        <v>79</v>
      </c>
      <c r="D91" s="203">
        <f>'Форма 2.8'!D193</f>
        <v>0</v>
      </c>
      <c r="E91" s="201"/>
      <c r="F91" s="201"/>
      <c r="G91" s="200"/>
    </row>
    <row r="92" spans="1:7">
      <c r="A92" s="171"/>
      <c r="B92" s="199"/>
      <c r="C92" s="199"/>
      <c r="D92" s="201"/>
      <c r="E92" s="201"/>
      <c r="F92" s="201"/>
      <c r="G92" s="200"/>
    </row>
    <row r="93" spans="1:7" ht="25.5">
      <c r="A93" s="324" t="s">
        <v>81</v>
      </c>
      <c r="B93" s="324"/>
      <c r="C93" s="205" t="s">
        <v>5</v>
      </c>
      <c r="D93" s="205" t="s">
        <v>137</v>
      </c>
      <c r="E93" s="201"/>
      <c r="F93" s="201"/>
      <c r="G93" s="200"/>
    </row>
    <row r="94" spans="1:7">
      <c r="A94" s="319" t="s">
        <v>52</v>
      </c>
      <c r="B94" s="319"/>
      <c r="C94" s="202" t="s">
        <v>5</v>
      </c>
      <c r="D94" s="206" t="s">
        <v>67</v>
      </c>
      <c r="E94" s="201"/>
      <c r="F94" s="201"/>
      <c r="G94" s="200"/>
    </row>
    <row r="95" spans="1:7">
      <c r="A95" s="319" t="s">
        <v>118</v>
      </c>
      <c r="B95" s="319"/>
      <c r="C95" s="202" t="s">
        <v>119</v>
      </c>
      <c r="D95" s="203">
        <f>'Форма 2.8'!D197</f>
        <v>113.767</v>
      </c>
      <c r="E95" s="201"/>
      <c r="F95" s="201"/>
      <c r="G95" s="200"/>
    </row>
    <row r="96" spans="1:7">
      <c r="A96" s="319" t="s">
        <v>120</v>
      </c>
      <c r="B96" s="319"/>
      <c r="C96" s="202" t="s">
        <v>79</v>
      </c>
      <c r="D96" s="203">
        <f>'Форма 2.8'!D198</f>
        <v>269101.59000000003</v>
      </c>
      <c r="E96" s="201"/>
      <c r="F96" s="201"/>
      <c r="G96" s="200"/>
    </row>
    <row r="97" spans="1:7">
      <c r="A97" s="319" t="s">
        <v>121</v>
      </c>
      <c r="B97" s="319"/>
      <c r="C97" s="202" t="s">
        <v>79</v>
      </c>
      <c r="D97" s="203">
        <f>'Форма 2.8'!D199</f>
        <v>251616.14</v>
      </c>
      <c r="E97" s="201"/>
      <c r="F97" s="201"/>
      <c r="G97" s="200"/>
    </row>
    <row r="98" spans="1:7">
      <c r="A98" s="319" t="s">
        <v>122</v>
      </c>
      <c r="B98" s="319"/>
      <c r="C98" s="202" t="s">
        <v>79</v>
      </c>
      <c r="D98" s="203">
        <f>'Форма 2.8'!D200</f>
        <v>30351.27</v>
      </c>
      <c r="E98" s="201"/>
      <c r="F98" s="201"/>
      <c r="G98" s="200"/>
    </row>
    <row r="99" spans="1:7">
      <c r="A99" s="319" t="s">
        <v>123</v>
      </c>
      <c r="B99" s="319"/>
      <c r="C99" s="202" t="s">
        <v>79</v>
      </c>
      <c r="D99" s="203">
        <f>'Форма 2.8'!D201</f>
        <v>269101.59000000003</v>
      </c>
      <c r="E99" s="201"/>
      <c r="F99" s="201"/>
      <c r="G99" s="200"/>
    </row>
    <row r="100" spans="1:7">
      <c r="A100" s="319" t="s">
        <v>124</v>
      </c>
      <c r="B100" s="319"/>
      <c r="C100" s="202" t="s">
        <v>79</v>
      </c>
      <c r="D100" s="203">
        <f>'Форма 2.8'!D202</f>
        <v>251616.14</v>
      </c>
      <c r="E100" s="201"/>
      <c r="F100" s="201"/>
      <c r="G100" s="200"/>
    </row>
    <row r="101" spans="1:7">
      <c r="A101" s="319" t="s">
        <v>125</v>
      </c>
      <c r="B101" s="319"/>
      <c r="C101" s="202" t="s">
        <v>79</v>
      </c>
      <c r="D101" s="203">
        <f>'Форма 2.8'!D203</f>
        <v>30351.27</v>
      </c>
      <c r="E101" s="201"/>
      <c r="F101" s="201"/>
      <c r="G101" s="200"/>
    </row>
    <row r="102" spans="1:7">
      <c r="A102" s="319" t="s">
        <v>126</v>
      </c>
      <c r="B102" s="319"/>
      <c r="C102" s="202" t="s">
        <v>79</v>
      </c>
      <c r="D102" s="203">
        <f>'Форма 2.8'!D204</f>
        <v>0</v>
      </c>
      <c r="E102" s="201"/>
      <c r="F102" s="201"/>
      <c r="G102" s="200"/>
    </row>
    <row r="103" spans="1:7">
      <c r="A103" s="171"/>
      <c r="B103" s="199"/>
      <c r="C103" s="199"/>
      <c r="D103" s="201"/>
      <c r="E103" s="201"/>
      <c r="F103" s="201"/>
      <c r="G103" s="200"/>
    </row>
    <row r="104" spans="1:7">
      <c r="A104" s="324" t="s">
        <v>81</v>
      </c>
      <c r="B104" s="324"/>
      <c r="C104" s="205" t="s">
        <v>5</v>
      </c>
      <c r="D104" s="205" t="s">
        <v>140</v>
      </c>
      <c r="E104" s="201"/>
      <c r="F104" s="201"/>
      <c r="G104" s="200"/>
    </row>
    <row r="105" spans="1:7">
      <c r="A105" s="319" t="s">
        <v>52</v>
      </c>
      <c r="B105" s="319"/>
      <c r="C105" s="202" t="s">
        <v>5</v>
      </c>
      <c r="D105" s="206" t="s">
        <v>145</v>
      </c>
      <c r="E105" s="201"/>
      <c r="F105" s="201"/>
      <c r="G105" s="200"/>
    </row>
    <row r="106" spans="1:7" ht="26.25">
      <c r="A106" s="319" t="s">
        <v>118</v>
      </c>
      <c r="B106" s="319"/>
      <c r="C106" s="202" t="s">
        <v>119</v>
      </c>
      <c r="D106" s="207" t="str">
        <f>'Форма 2.8'!D208</f>
        <v>прямой договор</v>
      </c>
      <c r="E106" s="201"/>
      <c r="F106" s="201"/>
      <c r="G106" s="200"/>
    </row>
    <row r="107" spans="1:7">
      <c r="A107" s="319" t="s">
        <v>120</v>
      </c>
      <c r="B107" s="319"/>
      <c r="C107" s="202" t="s">
        <v>79</v>
      </c>
      <c r="D107" s="207" t="str">
        <f>'Форма 2.8'!D209</f>
        <v>0</v>
      </c>
      <c r="E107" s="201"/>
      <c r="F107" s="201"/>
      <c r="G107" s="200"/>
    </row>
    <row r="108" spans="1:7">
      <c r="A108" s="319" t="s">
        <v>121</v>
      </c>
      <c r="B108" s="319"/>
      <c r="C108" s="202" t="s">
        <v>79</v>
      </c>
      <c r="D108" s="207">
        <f>'Форма 2.8'!D210</f>
        <v>0</v>
      </c>
      <c r="E108" s="201"/>
      <c r="F108" s="201"/>
      <c r="G108" s="200"/>
    </row>
    <row r="109" spans="1:7">
      <c r="A109" s="319" t="s">
        <v>122</v>
      </c>
      <c r="B109" s="319"/>
      <c r="C109" s="202" t="s">
        <v>79</v>
      </c>
      <c r="D109" s="207">
        <f>'Форма 2.8'!D211</f>
        <v>0</v>
      </c>
      <c r="E109" s="201"/>
      <c r="F109" s="201"/>
      <c r="G109" s="200"/>
    </row>
    <row r="110" spans="1:7">
      <c r="A110" s="319" t="s">
        <v>123</v>
      </c>
      <c r="B110" s="319"/>
      <c r="C110" s="202" t="s">
        <v>79</v>
      </c>
      <c r="D110" s="207" t="str">
        <f>'Форма 2.8'!D212</f>
        <v>0</v>
      </c>
      <c r="E110" s="201"/>
      <c r="F110" s="201"/>
      <c r="G110" s="200"/>
    </row>
    <row r="111" spans="1:7">
      <c r="A111" s="319" t="s">
        <v>124</v>
      </c>
      <c r="B111" s="319"/>
      <c r="C111" s="202" t="s">
        <v>79</v>
      </c>
      <c r="D111" s="207">
        <f>'Форма 2.8'!D213</f>
        <v>0</v>
      </c>
      <c r="E111" s="201"/>
      <c r="F111" s="201"/>
      <c r="G111" s="200"/>
    </row>
    <row r="112" spans="1:7">
      <c r="A112" s="319" t="s">
        <v>125</v>
      </c>
      <c r="B112" s="319"/>
      <c r="C112" s="202" t="s">
        <v>79</v>
      </c>
      <c r="D112" s="207">
        <f>'Форма 2.8'!D214</f>
        <v>0</v>
      </c>
      <c r="E112" s="201"/>
      <c r="F112" s="201"/>
      <c r="G112" s="200"/>
    </row>
    <row r="113" spans="1:7">
      <c r="A113" s="319" t="s">
        <v>126</v>
      </c>
      <c r="B113" s="319"/>
      <c r="C113" s="202" t="s">
        <v>79</v>
      </c>
      <c r="D113" s="207">
        <f>'Форма 2.8'!D215</f>
        <v>0</v>
      </c>
      <c r="E113" s="201"/>
      <c r="F113" s="201"/>
      <c r="G113" s="200"/>
    </row>
    <row r="114" spans="1:7">
      <c r="A114" s="171"/>
      <c r="B114" s="199"/>
      <c r="C114" s="199"/>
      <c r="D114" s="201"/>
      <c r="E114" s="201"/>
      <c r="F114" s="201"/>
      <c r="G114" s="200"/>
    </row>
    <row r="115" spans="1:7" ht="25.5">
      <c r="A115" s="324" t="s">
        <v>81</v>
      </c>
      <c r="B115" s="324"/>
      <c r="C115" s="205" t="s">
        <v>5</v>
      </c>
      <c r="D115" s="205" t="s">
        <v>139</v>
      </c>
      <c r="E115" s="201"/>
      <c r="F115" s="201"/>
      <c r="G115" s="200"/>
    </row>
    <row r="116" spans="1:7">
      <c r="A116" s="319" t="s">
        <v>52</v>
      </c>
      <c r="B116" s="319"/>
      <c r="C116" s="202" t="s">
        <v>5</v>
      </c>
      <c r="D116" s="202" t="s">
        <v>147</v>
      </c>
      <c r="E116" s="201"/>
      <c r="F116" s="201"/>
      <c r="G116" s="200"/>
    </row>
    <row r="117" spans="1:7">
      <c r="A117" s="319" t="s">
        <v>118</v>
      </c>
      <c r="B117" s="319"/>
      <c r="C117" s="202" t="s">
        <v>119</v>
      </c>
      <c r="D117" s="208" t="str">
        <f>'Форма 2.8'!D219</f>
        <v>80074</v>
      </c>
      <c r="E117" s="201"/>
      <c r="F117" s="201"/>
      <c r="G117" s="200"/>
    </row>
    <row r="118" spans="1:7">
      <c r="A118" s="319" t="s">
        <v>120</v>
      </c>
      <c r="B118" s="319"/>
      <c r="C118" s="202" t="s">
        <v>79</v>
      </c>
      <c r="D118" s="208" t="str">
        <f>'Форма 2.8'!D220</f>
        <v>415717</v>
      </c>
      <c r="E118" s="201"/>
      <c r="F118" s="201"/>
      <c r="G118" s="200"/>
    </row>
    <row r="119" spans="1:7">
      <c r="A119" s="319" t="s">
        <v>121</v>
      </c>
      <c r="B119" s="319"/>
      <c r="C119" s="202" t="s">
        <v>79</v>
      </c>
      <c r="D119" s="208">
        <f>'Форма 2.8'!D221</f>
        <v>343384.25</v>
      </c>
      <c r="E119" s="201"/>
      <c r="F119" s="201"/>
      <c r="G119" s="200"/>
    </row>
    <row r="120" spans="1:7">
      <c r="A120" s="319" t="s">
        <v>122</v>
      </c>
      <c r="B120" s="319"/>
      <c r="C120" s="202" t="s">
        <v>79</v>
      </c>
      <c r="D120" s="208">
        <f>'Форма 2.8'!D222</f>
        <v>34399.18</v>
      </c>
      <c r="E120" s="201"/>
      <c r="F120" s="201"/>
      <c r="G120" s="200"/>
    </row>
    <row r="121" spans="1:7">
      <c r="A121" s="319" t="s">
        <v>123</v>
      </c>
      <c r="B121" s="319"/>
      <c r="C121" s="202" t="s">
        <v>79</v>
      </c>
      <c r="D121" s="208" t="str">
        <f>'Форма 2.8'!D223</f>
        <v>415717</v>
      </c>
      <c r="E121" s="201"/>
      <c r="F121" s="201"/>
      <c r="G121" s="200"/>
    </row>
    <row r="122" spans="1:7">
      <c r="A122" s="319" t="s">
        <v>124</v>
      </c>
      <c r="B122" s="319"/>
      <c r="C122" s="202" t="s">
        <v>79</v>
      </c>
      <c r="D122" s="208">
        <f>'Форма 2.8'!D224</f>
        <v>343384.25</v>
      </c>
      <c r="E122" s="201"/>
      <c r="F122" s="201"/>
      <c r="G122" s="200"/>
    </row>
    <row r="123" spans="1:7">
      <c r="A123" s="319" t="s">
        <v>125</v>
      </c>
      <c r="B123" s="319"/>
      <c r="C123" s="202" t="s">
        <v>79</v>
      </c>
      <c r="D123" s="208">
        <f>'Форма 2.8'!D225</f>
        <v>34399.18</v>
      </c>
      <c r="E123" s="201"/>
      <c r="F123" s="201"/>
      <c r="G123" s="200"/>
    </row>
    <row r="124" spans="1:7">
      <c r="A124" s="319" t="s">
        <v>126</v>
      </c>
      <c r="B124" s="319"/>
      <c r="C124" s="202" t="s">
        <v>79</v>
      </c>
      <c r="D124" s="208">
        <f>'Форма 2.8'!D226</f>
        <v>0</v>
      </c>
      <c r="E124" s="201"/>
      <c r="F124" s="201"/>
      <c r="G124" s="200"/>
    </row>
    <row r="125" spans="1:7">
      <c r="A125" s="171"/>
      <c r="B125" s="199"/>
      <c r="C125" s="199"/>
      <c r="D125" s="201"/>
      <c r="E125" s="201"/>
      <c r="F125" s="201"/>
      <c r="G125" s="200"/>
    </row>
    <row r="126" spans="1:7">
      <c r="A126" s="197" t="s">
        <v>127</v>
      </c>
      <c r="B126" s="199"/>
      <c r="C126" s="199"/>
      <c r="D126" s="201"/>
      <c r="E126" s="201"/>
      <c r="F126" s="201"/>
      <c r="G126" s="200"/>
    </row>
    <row r="127" spans="1:7">
      <c r="A127" s="319" t="s">
        <v>110</v>
      </c>
      <c r="B127" s="319"/>
      <c r="C127" s="202" t="s">
        <v>13</v>
      </c>
      <c r="D127" s="209">
        <f>'Форма 2.8'!D228</f>
        <v>0</v>
      </c>
      <c r="E127" s="201"/>
      <c r="F127" s="201"/>
      <c r="G127" s="200"/>
    </row>
    <row r="128" spans="1:7">
      <c r="A128" s="319" t="s">
        <v>111</v>
      </c>
      <c r="B128" s="319"/>
      <c r="C128" s="202" t="s">
        <v>13</v>
      </c>
      <c r="D128" s="209">
        <f>'Форма 2.8'!D229</f>
        <v>0</v>
      </c>
      <c r="E128" s="201"/>
      <c r="F128" s="201"/>
      <c r="G128" s="200"/>
    </row>
    <row r="129" spans="1:7">
      <c r="A129" s="319" t="s">
        <v>112</v>
      </c>
      <c r="B129" s="319"/>
      <c r="C129" s="202" t="s">
        <v>13</v>
      </c>
      <c r="D129" s="209" t="str">
        <f>'Форма 2.8'!D230</f>
        <v>нет</v>
      </c>
      <c r="E129" s="201"/>
      <c r="F129" s="201"/>
      <c r="G129" s="200"/>
    </row>
    <row r="130" spans="1:7">
      <c r="A130" s="319" t="s">
        <v>113</v>
      </c>
      <c r="B130" s="319"/>
      <c r="C130" s="202" t="s">
        <v>79</v>
      </c>
      <c r="D130" s="209">
        <f>'Форма 2.8'!D231</f>
        <v>0</v>
      </c>
      <c r="E130" s="201"/>
      <c r="F130" s="201"/>
      <c r="G130" s="200"/>
    </row>
    <row r="131" spans="1:7">
      <c r="A131" s="171"/>
      <c r="B131" s="199"/>
      <c r="C131" s="199"/>
      <c r="D131" s="201"/>
      <c r="E131" s="201"/>
      <c r="F131" s="201"/>
      <c r="G131" s="200"/>
    </row>
    <row r="132" spans="1:7">
      <c r="A132" s="210" t="s">
        <v>427</v>
      </c>
      <c r="B132" s="64"/>
    </row>
    <row r="133" spans="1:7">
      <c r="B133" s="64"/>
    </row>
    <row r="134" spans="1:7">
      <c r="A134" s="319" t="s">
        <v>128</v>
      </c>
      <c r="B134" s="319"/>
      <c r="C134" s="202" t="s">
        <v>13</v>
      </c>
      <c r="D134" s="198">
        <f>'Форма 2.8'!D233</f>
        <v>4</v>
      </c>
    </row>
    <row r="135" spans="1:7">
      <c r="A135" s="319" t="s">
        <v>129</v>
      </c>
      <c r="B135" s="319"/>
      <c r="C135" s="202" t="s">
        <v>130</v>
      </c>
      <c r="D135" s="198">
        <f>'Форма 2.8'!D234</f>
        <v>0</v>
      </c>
    </row>
    <row r="136" spans="1:7">
      <c r="A136" s="319" t="s">
        <v>131</v>
      </c>
      <c r="B136" s="319"/>
      <c r="C136" s="202" t="s">
        <v>79</v>
      </c>
      <c r="D136" s="198" t="str">
        <f>'Форма 2.8'!D235</f>
        <v>56783.43</v>
      </c>
    </row>
    <row r="137" spans="1:7">
      <c r="B137" s="64"/>
    </row>
    <row r="138" spans="1:7">
      <c r="B138" s="64"/>
    </row>
    <row r="139" spans="1:7">
      <c r="A139" s="211" t="s">
        <v>428</v>
      </c>
      <c r="C139" s="167"/>
      <c r="F139" s="167" t="s">
        <v>429</v>
      </c>
    </row>
  </sheetData>
  <mergeCells count="129">
    <mergeCell ref="A128:B128"/>
    <mergeCell ref="A129:B129"/>
    <mergeCell ref="A130:B130"/>
    <mergeCell ref="A134:B134"/>
    <mergeCell ref="A135:B135"/>
    <mergeCell ref="A136:B136"/>
    <mergeCell ref="A120:B120"/>
    <mergeCell ref="A121:B121"/>
    <mergeCell ref="A122:B122"/>
    <mergeCell ref="A123:B123"/>
    <mergeCell ref="A124:B124"/>
    <mergeCell ref="A127:B127"/>
    <mergeCell ref="A113:B113"/>
    <mergeCell ref="A115:B115"/>
    <mergeCell ref="A116:B116"/>
    <mergeCell ref="A117:B117"/>
    <mergeCell ref="A118:B118"/>
    <mergeCell ref="A119:B119"/>
    <mergeCell ref="A107:B107"/>
    <mergeCell ref="A108:B108"/>
    <mergeCell ref="A109:B109"/>
    <mergeCell ref="A110:B110"/>
    <mergeCell ref="A111:B111"/>
    <mergeCell ref="A112:B112"/>
    <mergeCell ref="A100:B100"/>
    <mergeCell ref="A101:B101"/>
    <mergeCell ref="A102:B102"/>
    <mergeCell ref="A104:B104"/>
    <mergeCell ref="A105:B105"/>
    <mergeCell ref="A106:B106"/>
    <mergeCell ref="A94:B94"/>
    <mergeCell ref="A95:B95"/>
    <mergeCell ref="A96:B96"/>
    <mergeCell ref="A97:B97"/>
    <mergeCell ref="A98:B98"/>
    <mergeCell ref="A99:B99"/>
    <mergeCell ref="A87:B87"/>
    <mergeCell ref="A88:B88"/>
    <mergeCell ref="A89:B89"/>
    <mergeCell ref="A90:B90"/>
    <mergeCell ref="A91:B91"/>
    <mergeCell ref="A93:B93"/>
    <mergeCell ref="A79:B79"/>
    <mergeCell ref="A82:B82"/>
    <mergeCell ref="A83:B83"/>
    <mergeCell ref="A84:B84"/>
    <mergeCell ref="A85:B85"/>
    <mergeCell ref="A86:B86"/>
    <mergeCell ref="D70:F70"/>
    <mergeCell ref="A74:C74"/>
    <mergeCell ref="A75:B75"/>
    <mergeCell ref="A76:B76"/>
    <mergeCell ref="A77:C77"/>
    <mergeCell ref="A78:B78"/>
    <mergeCell ref="B67:E67"/>
    <mergeCell ref="B68:E68"/>
    <mergeCell ref="B69:E69"/>
    <mergeCell ref="B62:E62"/>
    <mergeCell ref="B63:E63"/>
    <mergeCell ref="B64:E64"/>
    <mergeCell ref="B65:E65"/>
    <mergeCell ref="B66:E66"/>
    <mergeCell ref="B56:E56"/>
    <mergeCell ref="B57:E57"/>
    <mergeCell ref="B58:E58"/>
    <mergeCell ref="B59:E59"/>
    <mergeCell ref="B60:E60"/>
    <mergeCell ref="B61:E61"/>
    <mergeCell ref="B50:E50"/>
    <mergeCell ref="B51:E51"/>
    <mergeCell ref="B52:E52"/>
    <mergeCell ref="B53:E53"/>
    <mergeCell ref="B54:E54"/>
    <mergeCell ref="B55:E55"/>
    <mergeCell ref="D44:F44"/>
    <mergeCell ref="B45:E45"/>
    <mergeCell ref="B46:E46"/>
    <mergeCell ref="B47:D47"/>
    <mergeCell ref="B48:E48"/>
    <mergeCell ref="B49:E49"/>
    <mergeCell ref="A39:E39"/>
    <mergeCell ref="A40:E40"/>
    <mergeCell ref="A41:E41"/>
    <mergeCell ref="A43:E43"/>
    <mergeCell ref="A34:E34"/>
    <mergeCell ref="A35:E35"/>
    <mergeCell ref="A36:E36"/>
    <mergeCell ref="A37:E37"/>
    <mergeCell ref="A31:E31"/>
    <mergeCell ref="A38:E38"/>
    <mergeCell ref="A27:E27"/>
    <mergeCell ref="A28:E28"/>
    <mergeCell ref="A29:E29"/>
    <mergeCell ref="A30:E30"/>
    <mergeCell ref="A32:E32"/>
    <mergeCell ref="G25:G27"/>
    <mergeCell ref="G32:G33"/>
    <mergeCell ref="A33:E33"/>
    <mergeCell ref="G29:G31"/>
    <mergeCell ref="A24:E24"/>
    <mergeCell ref="A25:E25"/>
    <mergeCell ref="A26:E26"/>
    <mergeCell ref="A18:C18"/>
    <mergeCell ref="F18:G18"/>
    <mergeCell ref="A19:C19"/>
    <mergeCell ref="F19:G19"/>
    <mergeCell ref="A20:C20"/>
    <mergeCell ref="F20:G20"/>
    <mergeCell ref="G9:G11"/>
    <mergeCell ref="B15:F15"/>
    <mergeCell ref="A16:C17"/>
    <mergeCell ref="D16:D17"/>
    <mergeCell ref="E16:E17"/>
    <mergeCell ref="F16:G17"/>
    <mergeCell ref="A9:A11"/>
    <mergeCell ref="B9:B11"/>
    <mergeCell ref="C9:C11"/>
    <mergeCell ref="D9:D11"/>
    <mergeCell ref="E9:E11"/>
    <mergeCell ref="F9:F11"/>
    <mergeCell ref="A1:G1"/>
    <mergeCell ref="A2:G2"/>
    <mergeCell ref="A3:G3"/>
    <mergeCell ref="A5:A6"/>
    <mergeCell ref="B5:C5"/>
    <mergeCell ref="D5:D6"/>
    <mergeCell ref="E5:E6"/>
    <mergeCell ref="F5:F6"/>
    <mergeCell ref="G5:G6"/>
  </mergeCells>
  <pageMargins left="0.15748031496062992" right="0.15748031496062992" top="0.19685039370078741" bottom="0.15748031496062992" header="0.15748031496062992" footer="0.15748031496062992"/>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Форма 2.1</vt:lpstr>
      <vt:lpstr>Форма 2.2</vt:lpstr>
      <vt:lpstr>Форма 2.3</vt:lpstr>
      <vt:lpstr>Форма 2.4</vt:lpstr>
      <vt:lpstr>Форма 2.5</vt:lpstr>
      <vt:lpstr>Форма 2.6</vt:lpstr>
      <vt:lpstr>Форма 2.7</vt:lpstr>
      <vt:lpstr>Форма 2.8</vt:lpstr>
      <vt:lpstr>отчет</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User</cp:lastModifiedBy>
  <cp:lastPrinted>2023-04-03T07:15:14Z</cp:lastPrinted>
  <dcterms:created xsi:type="dcterms:W3CDTF">2014-12-15T06:48:03Z</dcterms:created>
  <dcterms:modified xsi:type="dcterms:W3CDTF">2023-04-03T07:15:42Z</dcterms:modified>
</cp:coreProperties>
</file>