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0" r:id="rId1"/>
    <sheet name="3 кв" sheetId="19" r:id="rId2"/>
    <sheet name="2 кв" sheetId="18" r:id="rId3"/>
    <sheet name="1 кв " sheetId="17" r:id="rId4"/>
  </sheets>
  <calcPr calcId="125725" iterateDelta="1E-4"/>
</workbook>
</file>

<file path=xl/calcChain.xml><?xml version="1.0" encoding="utf-8"?>
<calcChain xmlns="http://schemas.openxmlformats.org/spreadsheetml/2006/main">
  <c r="E15" i="20"/>
  <c r="E23"/>
  <c r="E21"/>
  <c r="E20"/>
  <c r="E19"/>
  <c r="E18"/>
  <c r="E17"/>
  <c r="E14"/>
  <c r="E12"/>
  <c r="E24"/>
  <c r="D16"/>
  <c r="E22"/>
  <c r="E13"/>
  <c r="D16" i="19"/>
  <c r="E18"/>
  <c r="E19"/>
  <c r="E20"/>
  <c r="E21"/>
  <c r="E22"/>
  <c r="E23"/>
  <c r="E24"/>
  <c r="E17"/>
  <c r="E13"/>
  <c r="E14"/>
  <c r="E15"/>
  <c r="E12"/>
  <c r="E28" s="1"/>
  <c r="D16" i="18"/>
  <c r="E18"/>
  <c r="E19"/>
  <c r="E20"/>
  <c r="E21"/>
  <c r="E22"/>
  <c r="E23"/>
  <c r="E24"/>
  <c r="E17"/>
  <c r="E13"/>
  <c r="E14"/>
  <c r="E15"/>
  <c r="E12"/>
  <c r="D16" i="17"/>
  <c r="E13"/>
  <c r="E14"/>
  <c r="E15"/>
  <c r="E17"/>
  <c r="E18"/>
  <c r="E19"/>
  <c r="E20"/>
  <c r="E21"/>
  <c r="E22"/>
  <c r="E23"/>
  <c r="E24"/>
  <c r="E12"/>
  <c r="E27" s="1"/>
  <c r="E28" i="20" l="1"/>
  <c r="E28" i="18"/>
</calcChain>
</file>

<file path=xl/sharedStrings.xml><?xml version="1.0" encoding="utf-8"?>
<sst xmlns="http://schemas.openxmlformats.org/spreadsheetml/2006/main" count="333" uniqueCount="68">
  <si>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</si>
  <si>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</si>
  <si>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</si>
  <si>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</si>
  <si>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</si>
  <si>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</si>
  <si>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</si>
  <si>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</si>
  <si>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</si>
  <si>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</si>
  <si>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</si>
  <si>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</si>
  <si>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</si>
  <si>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</si>
  <si>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</si>
  <si>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</si>
  <si>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</si>
  <si>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</si>
  <si>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</si>
  <si>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</si>
  <si>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</si>
  <si>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</si>
  <si>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</si>
  <si>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</si>
  <si>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</si>
  <si>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</si>
  <si>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</si>
  <si>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</si>
  <si>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</si>
  <si>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</si>
  <si>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</si>
  <si>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Работы, выполняемые в целях надлежащего содержания систем вентиляции и дымоудаления мкд</t>
  </si>
  <si>
    <t>по графику</t>
  </si>
  <si>
    <t>руб</t>
  </si>
  <si>
    <t>Генеральный директор ООО УК "Авантаж"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</si>
  <si>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Биологическая,2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</si>
  <si>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1. Исполнителем предъявлены к приемке следующие оказанные на основании договора управления №  от 01.05.2015 г. услуги и выполненные работы по содержанию и текущему ремонту общего имущества в МКД расположенного по адресу ул. Биологическая,2:</t>
  </si>
  <si>
    <t>ежемесячно</t>
  </si>
  <si>
    <t>Водоснабжение и водоотведение ОДН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</si>
  <si>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</si>
  <si>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</si>
  <si>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Уборка подъездов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</si>
  <si>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</si>
  <si>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</si>
  <si>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</si>
  <si>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</si>
  <si>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</si>
  <si>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</si>
  <si>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Ремонт отмостки</t>
  </si>
  <si>
    <t>март</t>
  </si>
  <si>
    <t>2. Всего за период с 01.01.2024 г по 31.03.2024 г. выполненно работ (оказанно услуг) на общую сумму 62171 (шестьдесят две тысячи сто семьдесят один) рубль 17 коп</t>
  </si>
  <si>
    <t>"01" июля 2024 г</t>
  </si>
  <si>
    <t>Электроэнергия ОДН</t>
  </si>
  <si>
    <t>2. Всего за период с 01.01.2024 г по 30.06.2024 г. выполненно работ (оказанно услуг) на общую сумму 117068 (сто семнадцать тысяч шестьдесят восемь) рублей 07 коп</t>
  </si>
  <si>
    <t>"01" октября 2024 г</t>
  </si>
  <si>
    <t>2. Всего за период с 01.01.2024 г по 30.09.2024 г. выполненно работ (оказанно услуг) на общую сумму 170517 (сто семьдесят тысяч пятьсот семнадцать) рублей 94 коп</t>
  </si>
  <si>
    <t>Ефимова Т.И.</t>
  </si>
  <si>
    <t>"01" января 2025 г</t>
  </si>
  <si>
    <t>0,97/1,1</t>
  </si>
  <si>
    <t>1,08/1,15</t>
  </si>
  <si>
    <t>0,12/0,13</t>
  </si>
  <si>
    <t>5,12/5,87</t>
  </si>
  <si>
    <t>3,18/3,48</t>
  </si>
  <si>
    <t>0,98/1,23</t>
  </si>
  <si>
    <t>0,61/0,76</t>
  </si>
  <si>
    <t>1,22/1,45</t>
  </si>
  <si>
    <t>0,3/0,52</t>
  </si>
  <si>
    <t>2. Всего за период с 01.01.2024 г по 31.12.2024 г. выполненно работ (оказанно услуг) на общую сумму 222505 (двести двадцать две тысячи пятьсот пять) рублей 50 коп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</si>
</sst>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4" fontId="10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5" workbookViewId="0">
      <selection activeCell="A31" sqref="A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35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36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946.2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32</v>
      </c>
      <c r="C12" s="8" t="s">
        <v>9</v>
      </c>
      <c r="D12" s="9" t="s">
        <v>66</v>
      </c>
      <c r="E12" s="10">
        <f>0.3*$G$10*8+0.52*4*G10</f>
        <v>4238.9760000000006</v>
      </c>
    </row>
    <row r="13" spans="1:7" ht="43.5" customHeight="1">
      <c r="A13" s="7" t="s">
        <v>31</v>
      </c>
      <c r="B13" s="8" t="s">
        <v>32</v>
      </c>
      <c r="C13" s="8" t="s">
        <v>9</v>
      </c>
      <c r="D13" s="9">
        <v>0.95</v>
      </c>
      <c r="E13" s="10">
        <f t="shared" ref="E13" si="0">D13*$G$10*12</f>
        <v>10786.68</v>
      </c>
      <c r="G13" s="17"/>
    </row>
    <row r="14" spans="1:7" ht="54.75" customHeight="1">
      <c r="A14" s="23" t="s">
        <v>27</v>
      </c>
      <c r="B14" s="8" t="s">
        <v>32</v>
      </c>
      <c r="C14" s="8" t="s">
        <v>9</v>
      </c>
      <c r="D14" s="9" t="s">
        <v>58</v>
      </c>
      <c r="E14" s="10">
        <f>0.97*$G$10*8+1.1*4*G10</f>
        <v>11505.792000000001</v>
      </c>
    </row>
    <row r="15" spans="1:7" ht="38.25">
      <c r="A15" s="23" t="s">
        <v>26</v>
      </c>
      <c r="B15" s="8" t="s">
        <v>32</v>
      </c>
      <c r="C15" s="8" t="s">
        <v>9</v>
      </c>
      <c r="D15" s="9" t="s">
        <v>59</v>
      </c>
      <c r="E15" s="10">
        <f>1.08*$G$10*8+1.15*4*G10</f>
        <v>12527.688</v>
      </c>
    </row>
    <row r="16" spans="1:7" ht="51">
      <c r="A16" s="7" t="s">
        <v>30</v>
      </c>
      <c r="B16" s="8" t="s">
        <v>32</v>
      </c>
      <c r="C16" s="8" t="s">
        <v>9</v>
      </c>
      <c r="D16" s="28">
        <f>E16/12/G10</f>
        <v>0.31632318748678928</v>
      </c>
      <c r="E16" s="34">
        <v>3591.66</v>
      </c>
      <c r="G16" s="17"/>
    </row>
    <row r="17" spans="1:8">
      <c r="A17" s="7" t="s">
        <v>11</v>
      </c>
      <c r="B17" s="8" t="s">
        <v>32</v>
      </c>
      <c r="C17" s="8" t="s">
        <v>9</v>
      </c>
      <c r="D17" s="9" t="s">
        <v>60</v>
      </c>
      <c r="E17" s="10">
        <f>0.12*$G$10*8+0.13*4*G10</f>
        <v>1400.376</v>
      </c>
      <c r="G17" s="17"/>
    </row>
    <row r="18" spans="1:8" ht="25.5">
      <c r="A18" s="7" t="s">
        <v>10</v>
      </c>
      <c r="B18" s="8" t="s">
        <v>32</v>
      </c>
      <c r="C18" s="8" t="s">
        <v>9</v>
      </c>
      <c r="D18" s="8" t="s">
        <v>61</v>
      </c>
      <c r="E18" s="10">
        <f>5.12*$G$10*8+5.87*4*G10</f>
        <v>60973.128000000012</v>
      </c>
    </row>
    <row r="19" spans="1:8">
      <c r="A19" s="7" t="s">
        <v>29</v>
      </c>
      <c r="B19" s="8" t="s">
        <v>8</v>
      </c>
      <c r="C19" s="8" t="s">
        <v>9</v>
      </c>
      <c r="D19" s="9" t="s">
        <v>62</v>
      </c>
      <c r="E19" s="10">
        <f>3.18*$G$10*8+3.48*G10*4</f>
        <v>37242.432000000001</v>
      </c>
    </row>
    <row r="20" spans="1:8" ht="25.5">
      <c r="A20" s="7" t="s">
        <v>12</v>
      </c>
      <c r="B20" s="8" t="s">
        <v>13</v>
      </c>
      <c r="C20" s="8" t="s">
        <v>9</v>
      </c>
      <c r="D20" s="9" t="s">
        <v>63</v>
      </c>
      <c r="E20" s="10">
        <f>0.98*$G$10*8+1.23*G10*4</f>
        <v>12073.512000000001</v>
      </c>
    </row>
    <row r="21" spans="1:8" ht="25.5">
      <c r="A21" s="7" t="s">
        <v>14</v>
      </c>
      <c r="B21" s="8" t="s">
        <v>13</v>
      </c>
      <c r="C21" s="8" t="s">
        <v>9</v>
      </c>
      <c r="D21" s="11" t="s">
        <v>64</v>
      </c>
      <c r="E21" s="10">
        <f>0.61*$G$10*8+0.76*4*G10</f>
        <v>7493.9040000000005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ref="E22" si="1">D22*$G$10*12</f>
        <v>3974.04</v>
      </c>
    </row>
    <row r="23" spans="1:8" ht="25.5">
      <c r="A23" s="7" t="s">
        <v>16</v>
      </c>
      <c r="B23" s="8" t="s">
        <v>8</v>
      </c>
      <c r="C23" s="8" t="s">
        <v>9</v>
      </c>
      <c r="D23" s="8" t="s">
        <v>65</v>
      </c>
      <c r="E23" s="10">
        <f>1.22*$G$10*8+1.45*G10*4</f>
        <v>14722.871999999999</v>
      </c>
    </row>
    <row r="24" spans="1:8">
      <c r="A24" s="7" t="s">
        <v>41</v>
      </c>
      <c r="B24" s="8" t="s">
        <v>32</v>
      </c>
      <c r="C24" s="8" t="s">
        <v>9</v>
      </c>
      <c r="D24" s="8">
        <v>2.42</v>
      </c>
      <c r="E24" s="10">
        <f>D24*$G$10*8</f>
        <v>18318.432000000001</v>
      </c>
    </row>
    <row r="25" spans="1:8" s="24" customFormat="1">
      <c r="A25" s="23" t="s">
        <v>38</v>
      </c>
      <c r="B25" s="8" t="s">
        <v>37</v>
      </c>
      <c r="C25" s="8" t="s">
        <v>33</v>
      </c>
      <c r="D25" s="8" t="s">
        <v>42</v>
      </c>
      <c r="E25" s="27">
        <v>12890.08</v>
      </c>
    </row>
    <row r="26" spans="1:8" s="24" customFormat="1">
      <c r="A26" s="29" t="s">
        <v>52</v>
      </c>
      <c r="B26" s="8" t="s">
        <v>37</v>
      </c>
      <c r="C26" s="8" t="s">
        <v>33</v>
      </c>
      <c r="D26" s="8" t="s">
        <v>42</v>
      </c>
      <c r="E26" s="31">
        <v>7006.93</v>
      </c>
    </row>
    <row r="27" spans="1:8" s="24" customFormat="1">
      <c r="A27" s="29" t="s">
        <v>48</v>
      </c>
      <c r="B27" s="30" t="s">
        <v>49</v>
      </c>
      <c r="C27" s="30" t="s">
        <v>33</v>
      </c>
      <c r="D27" s="30" t="s">
        <v>43</v>
      </c>
      <c r="E27" s="31">
        <v>3759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222505.50200000001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1" t="s">
        <v>67</v>
      </c>
      <c r="B30" s="41"/>
      <c r="C30" s="41"/>
      <c r="D30" s="41"/>
      <c r="E30" s="41"/>
    </row>
    <row r="31" spans="1:8">
      <c r="A31" s="25"/>
      <c r="B31" s="25"/>
      <c r="C31" s="25"/>
      <c r="D31" s="25"/>
      <c r="E31" s="26"/>
    </row>
    <row r="32" spans="1:8">
      <c r="A32" s="41" t="s">
        <v>39</v>
      </c>
      <c r="B32" s="41"/>
      <c r="C32" s="41"/>
      <c r="D32" s="41"/>
      <c r="E32" s="41"/>
    </row>
    <row r="33" spans="1:5">
      <c r="A33" s="5"/>
      <c r="B33" s="5"/>
      <c r="C33" s="5"/>
      <c r="D33" s="5"/>
      <c r="E33" s="6"/>
    </row>
    <row r="34" spans="1:5">
      <c r="A34" s="42" t="s">
        <v>40</v>
      </c>
      <c r="B34" s="42"/>
      <c r="C34" s="42"/>
      <c r="D34" s="42"/>
      <c r="E34" s="42"/>
    </row>
    <row r="35" spans="1:5">
      <c r="A35" s="5"/>
      <c r="B35" s="5"/>
      <c r="C35" s="5"/>
      <c r="D35" s="5"/>
      <c r="E35" s="6"/>
    </row>
    <row r="36" spans="1:5" ht="29.25" customHeight="1">
      <c r="A36" s="41" t="s">
        <v>18</v>
      </c>
      <c r="B36" s="41"/>
      <c r="C36" s="41"/>
      <c r="D36" s="41"/>
      <c r="E36" s="41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3" t="s">
        <v>19</v>
      </c>
      <c r="B39" s="43"/>
      <c r="C39" s="43"/>
      <c r="D39" s="43"/>
      <c r="E39" s="43"/>
    </row>
    <row r="40" spans="1:5">
      <c r="A40" s="5"/>
      <c r="B40" s="5"/>
      <c r="C40" s="5"/>
      <c r="D40" s="5"/>
      <c r="E40" s="6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34</v>
      </c>
      <c r="C44" s="5"/>
      <c r="D44" s="5"/>
    </row>
    <row r="45" spans="1:5">
      <c r="A45" s="5"/>
      <c r="B45" s="42" t="s">
        <v>56</v>
      </c>
      <c r="C45" s="42"/>
      <c r="D45" s="42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C53" sqref="C5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5" t="s">
        <v>2</v>
      </c>
      <c r="B4" s="1"/>
      <c r="C4" s="1"/>
      <c r="D4" s="40" t="s">
        <v>54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35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36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946.2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32</v>
      </c>
      <c r="C12" s="8" t="s">
        <v>9</v>
      </c>
      <c r="D12" s="9">
        <v>0.3</v>
      </c>
      <c r="E12" s="10">
        <f>D12*$G$10*9</f>
        <v>2554.7400000000002</v>
      </c>
    </row>
    <row r="13" spans="1:7" ht="43.5" customHeight="1">
      <c r="A13" s="7" t="s">
        <v>31</v>
      </c>
      <c r="B13" s="8" t="s">
        <v>32</v>
      </c>
      <c r="C13" s="8" t="s">
        <v>9</v>
      </c>
      <c r="D13" s="9">
        <v>0.95</v>
      </c>
      <c r="E13" s="10">
        <f t="shared" ref="E13:E15" si="0">D13*$G$10*9</f>
        <v>8090.01</v>
      </c>
      <c r="G13" s="17"/>
    </row>
    <row r="14" spans="1:7" ht="54.75" customHeight="1">
      <c r="A14" s="23" t="s">
        <v>27</v>
      </c>
      <c r="B14" s="8" t="s">
        <v>32</v>
      </c>
      <c r="C14" s="8" t="s">
        <v>9</v>
      </c>
      <c r="D14" s="9">
        <v>0.97</v>
      </c>
      <c r="E14" s="10">
        <f t="shared" si="0"/>
        <v>8260.3259999999991</v>
      </c>
    </row>
    <row r="15" spans="1:7" ht="38.25">
      <c r="A15" s="23" t="s">
        <v>26</v>
      </c>
      <c r="B15" s="8" t="s">
        <v>32</v>
      </c>
      <c r="C15" s="8" t="s">
        <v>9</v>
      </c>
      <c r="D15" s="9">
        <v>1.08</v>
      </c>
      <c r="E15" s="10">
        <f t="shared" si="0"/>
        <v>9197.0640000000003</v>
      </c>
    </row>
    <row r="16" spans="1:7" ht="51">
      <c r="A16" s="7" t="s">
        <v>30</v>
      </c>
      <c r="B16" s="8" t="s">
        <v>32</v>
      </c>
      <c r="C16" s="8" t="s">
        <v>9</v>
      </c>
      <c r="D16" s="28">
        <f>E16/9/G10</f>
        <v>0.42176424998238565</v>
      </c>
      <c r="E16" s="34">
        <v>3591.66</v>
      </c>
      <c r="G16" s="17"/>
    </row>
    <row r="17" spans="1:8">
      <c r="A17" s="7" t="s">
        <v>11</v>
      </c>
      <c r="B17" s="8" t="s">
        <v>32</v>
      </c>
      <c r="C17" s="8" t="s">
        <v>9</v>
      </c>
      <c r="D17" s="9">
        <v>0.12</v>
      </c>
      <c r="E17" s="10">
        <f>D17*$G$10*9</f>
        <v>1021.896</v>
      </c>
      <c r="G17" s="17"/>
    </row>
    <row r="18" spans="1:8" ht="25.5">
      <c r="A18" s="7" t="s">
        <v>10</v>
      </c>
      <c r="B18" s="8" t="s">
        <v>32</v>
      </c>
      <c r="C18" s="8" t="s">
        <v>9</v>
      </c>
      <c r="D18" s="8">
        <v>5.12</v>
      </c>
      <c r="E18" s="10">
        <f t="shared" ref="E18:E24" si="1">D18*$G$10*9</f>
        <v>43600.896000000008</v>
      </c>
    </row>
    <row r="19" spans="1:8">
      <c r="A19" s="7" t="s">
        <v>29</v>
      </c>
      <c r="B19" s="8" t="s">
        <v>8</v>
      </c>
      <c r="C19" s="8" t="s">
        <v>9</v>
      </c>
      <c r="D19" s="9">
        <v>3.18</v>
      </c>
      <c r="E19" s="10">
        <f t="shared" si="1"/>
        <v>27080.244000000002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8345.4840000000004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5194.6379999999999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2980.53</v>
      </c>
    </row>
    <row r="23" spans="1:8" ht="25.5">
      <c r="A23" s="7" t="s">
        <v>16</v>
      </c>
      <c r="B23" s="8" t="s">
        <v>8</v>
      </c>
      <c r="C23" s="8" t="s">
        <v>9</v>
      </c>
      <c r="D23" s="8">
        <v>1.22</v>
      </c>
      <c r="E23" s="10">
        <f t="shared" si="1"/>
        <v>10389.276</v>
      </c>
    </row>
    <row r="24" spans="1:8">
      <c r="A24" s="7" t="s">
        <v>41</v>
      </c>
      <c r="B24" s="8" t="s">
        <v>32</v>
      </c>
      <c r="C24" s="8" t="s">
        <v>9</v>
      </c>
      <c r="D24" s="8">
        <v>2.42</v>
      </c>
      <c r="E24" s="10">
        <f t="shared" si="1"/>
        <v>20608.236000000001</v>
      </c>
    </row>
    <row r="25" spans="1:8" s="24" customFormat="1">
      <c r="A25" s="23" t="s">
        <v>38</v>
      </c>
      <c r="B25" s="8" t="s">
        <v>37</v>
      </c>
      <c r="C25" s="8" t="s">
        <v>33</v>
      </c>
      <c r="D25" s="8" t="s">
        <v>42</v>
      </c>
      <c r="E25" s="27">
        <v>10177.780000000001</v>
      </c>
    </row>
    <row r="26" spans="1:8" s="24" customFormat="1">
      <c r="A26" s="29" t="s">
        <v>52</v>
      </c>
      <c r="B26" s="8" t="s">
        <v>37</v>
      </c>
      <c r="C26" s="8" t="s">
        <v>33</v>
      </c>
      <c r="D26" s="8" t="s">
        <v>42</v>
      </c>
      <c r="E26" s="31">
        <v>5666.16</v>
      </c>
    </row>
    <row r="27" spans="1:8" s="24" customFormat="1">
      <c r="A27" s="29" t="s">
        <v>48</v>
      </c>
      <c r="B27" s="30" t="s">
        <v>49</v>
      </c>
      <c r="C27" s="30" t="s">
        <v>33</v>
      </c>
      <c r="D27" s="30" t="s">
        <v>43</v>
      </c>
      <c r="E27" s="31">
        <v>3759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170517.94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1" t="s">
        <v>55</v>
      </c>
      <c r="B30" s="41"/>
      <c r="C30" s="41"/>
      <c r="D30" s="41"/>
      <c r="E30" s="41"/>
    </row>
    <row r="31" spans="1:8">
      <c r="A31" s="25"/>
      <c r="B31" s="25"/>
      <c r="C31" s="25"/>
      <c r="D31" s="25"/>
      <c r="E31" s="26"/>
    </row>
    <row r="32" spans="1:8">
      <c r="A32" s="41" t="s">
        <v>39</v>
      </c>
      <c r="B32" s="41"/>
      <c r="C32" s="41"/>
      <c r="D32" s="41"/>
      <c r="E32" s="41"/>
    </row>
    <row r="33" spans="1:5">
      <c r="A33" s="5"/>
      <c r="B33" s="5"/>
      <c r="C33" s="5"/>
      <c r="D33" s="5"/>
      <c r="E33" s="6"/>
    </row>
    <row r="34" spans="1:5">
      <c r="A34" s="42" t="s">
        <v>40</v>
      </c>
      <c r="B34" s="42"/>
      <c r="C34" s="42"/>
      <c r="D34" s="42"/>
      <c r="E34" s="42"/>
    </row>
    <row r="35" spans="1:5">
      <c r="A35" s="5"/>
      <c r="B35" s="5"/>
      <c r="C35" s="5"/>
      <c r="D35" s="5"/>
      <c r="E35" s="6"/>
    </row>
    <row r="36" spans="1:5" ht="29.25" customHeight="1">
      <c r="A36" s="41" t="s">
        <v>18</v>
      </c>
      <c r="B36" s="41"/>
      <c r="C36" s="41"/>
      <c r="D36" s="41"/>
      <c r="E36" s="41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3" t="s">
        <v>19</v>
      </c>
      <c r="B39" s="43"/>
      <c r="C39" s="43"/>
      <c r="D39" s="43"/>
      <c r="E39" s="43"/>
    </row>
    <row r="40" spans="1:5">
      <c r="A40" s="5"/>
      <c r="B40" s="5"/>
      <c r="C40" s="5"/>
      <c r="D40" s="5"/>
      <c r="E40" s="6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34</v>
      </c>
      <c r="C44" s="5"/>
      <c r="D44" s="5"/>
    </row>
    <row r="45" spans="1:5">
      <c r="A45" s="5"/>
      <c r="B45" s="42" t="s">
        <v>56</v>
      </c>
      <c r="C45" s="42"/>
      <c r="D45" s="42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19" workbookViewId="0">
      <selection activeCell="E13" sqref="E1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51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35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36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946.2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32</v>
      </c>
      <c r="C12" s="8" t="s">
        <v>9</v>
      </c>
      <c r="D12" s="9">
        <v>0.3</v>
      </c>
      <c r="E12" s="10">
        <f>D12*$G$10*6</f>
        <v>1703.16</v>
      </c>
    </row>
    <row r="13" spans="1:7" ht="43.5" customHeight="1">
      <c r="A13" s="7" t="s">
        <v>31</v>
      </c>
      <c r="B13" s="8" t="s">
        <v>32</v>
      </c>
      <c r="C13" s="8" t="s">
        <v>9</v>
      </c>
      <c r="D13" s="9">
        <v>0.95</v>
      </c>
      <c r="E13" s="10">
        <f t="shared" ref="E13:E15" si="0">D13*$G$10*6</f>
        <v>5393.34</v>
      </c>
      <c r="G13" s="17"/>
    </row>
    <row r="14" spans="1:7" ht="54.75" customHeight="1">
      <c r="A14" s="23" t="s">
        <v>27</v>
      </c>
      <c r="B14" s="8" t="s">
        <v>32</v>
      </c>
      <c r="C14" s="8" t="s">
        <v>9</v>
      </c>
      <c r="D14" s="9">
        <v>0.97</v>
      </c>
      <c r="E14" s="10">
        <f t="shared" si="0"/>
        <v>5506.884</v>
      </c>
    </row>
    <row r="15" spans="1:7" ht="38.25">
      <c r="A15" s="23" t="s">
        <v>26</v>
      </c>
      <c r="B15" s="8" t="s">
        <v>32</v>
      </c>
      <c r="C15" s="8" t="s">
        <v>9</v>
      </c>
      <c r="D15" s="9">
        <v>1.08</v>
      </c>
      <c r="E15" s="10">
        <f t="shared" si="0"/>
        <v>6131.3760000000002</v>
      </c>
    </row>
    <row r="16" spans="1:7" ht="51">
      <c r="A16" s="7" t="s">
        <v>30</v>
      </c>
      <c r="B16" s="8" t="s">
        <v>32</v>
      </c>
      <c r="C16" s="8" t="s">
        <v>9</v>
      </c>
      <c r="D16" s="28">
        <f>E16/6/G10</f>
        <v>0.63264637497357856</v>
      </c>
      <c r="E16" s="34">
        <v>3591.66</v>
      </c>
      <c r="G16" s="17"/>
    </row>
    <row r="17" spans="1:8">
      <c r="A17" s="7" t="s">
        <v>11</v>
      </c>
      <c r="B17" s="8" t="s">
        <v>32</v>
      </c>
      <c r="C17" s="8" t="s">
        <v>9</v>
      </c>
      <c r="D17" s="9">
        <v>0.12</v>
      </c>
      <c r="E17" s="10">
        <f>D17*$G$10*6</f>
        <v>681.26400000000001</v>
      </c>
      <c r="G17" s="17"/>
    </row>
    <row r="18" spans="1:8" ht="25.5">
      <c r="A18" s="7" t="s">
        <v>10</v>
      </c>
      <c r="B18" s="8" t="s">
        <v>32</v>
      </c>
      <c r="C18" s="8" t="s">
        <v>9</v>
      </c>
      <c r="D18" s="8">
        <v>5.12</v>
      </c>
      <c r="E18" s="10">
        <f t="shared" ref="E18:E24" si="1">D18*$G$10*6</f>
        <v>29067.264000000003</v>
      </c>
    </row>
    <row r="19" spans="1:8">
      <c r="A19" s="7" t="s">
        <v>29</v>
      </c>
      <c r="B19" s="8" t="s">
        <v>8</v>
      </c>
      <c r="C19" s="8" t="s">
        <v>9</v>
      </c>
      <c r="D19" s="9">
        <v>3.18</v>
      </c>
      <c r="E19" s="10">
        <f t="shared" si="1"/>
        <v>18053.495999999999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5563.6560000000009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3463.0920000000001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1987.02</v>
      </c>
    </row>
    <row r="23" spans="1:8" ht="25.5">
      <c r="A23" s="7" t="s">
        <v>16</v>
      </c>
      <c r="B23" s="8" t="s">
        <v>8</v>
      </c>
      <c r="C23" s="8" t="s">
        <v>9</v>
      </c>
      <c r="D23" s="8">
        <v>1.22</v>
      </c>
      <c r="E23" s="10">
        <f t="shared" si="1"/>
        <v>6926.1840000000002</v>
      </c>
    </row>
    <row r="24" spans="1:8">
      <c r="A24" s="7" t="s">
        <v>41</v>
      </c>
      <c r="B24" s="8" t="s">
        <v>32</v>
      </c>
      <c r="C24" s="8" t="s">
        <v>9</v>
      </c>
      <c r="D24" s="8">
        <v>2.42</v>
      </c>
      <c r="E24" s="10">
        <f t="shared" si="1"/>
        <v>13738.824000000001</v>
      </c>
    </row>
    <row r="25" spans="1:8" s="24" customFormat="1">
      <c r="A25" s="23" t="s">
        <v>38</v>
      </c>
      <c r="B25" s="8" t="s">
        <v>37</v>
      </c>
      <c r="C25" s="8" t="s">
        <v>33</v>
      </c>
      <c r="D25" s="8" t="s">
        <v>42</v>
      </c>
      <c r="E25" s="27">
        <v>8107.51</v>
      </c>
    </row>
    <row r="26" spans="1:8" s="24" customFormat="1">
      <c r="A26" s="29" t="s">
        <v>52</v>
      </c>
      <c r="B26" s="8" t="s">
        <v>37</v>
      </c>
      <c r="C26" s="8" t="s">
        <v>33</v>
      </c>
      <c r="D26" s="8" t="s">
        <v>42</v>
      </c>
      <c r="E26" s="31">
        <v>3394.34</v>
      </c>
    </row>
    <row r="27" spans="1:8" s="24" customFormat="1">
      <c r="A27" s="29" t="s">
        <v>48</v>
      </c>
      <c r="B27" s="30" t="s">
        <v>49</v>
      </c>
      <c r="C27" s="30" t="s">
        <v>33</v>
      </c>
      <c r="D27" s="30" t="s">
        <v>43</v>
      </c>
      <c r="E27" s="31">
        <v>3759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117068.06999999999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1" t="s">
        <v>53</v>
      </c>
      <c r="B30" s="41"/>
      <c r="C30" s="41"/>
      <c r="D30" s="41"/>
      <c r="E30" s="41"/>
    </row>
    <row r="31" spans="1:8">
      <c r="A31" s="25"/>
      <c r="B31" s="25"/>
      <c r="C31" s="25"/>
      <c r="D31" s="25"/>
      <c r="E31" s="26"/>
    </row>
    <row r="32" spans="1:8">
      <c r="A32" s="41" t="s">
        <v>39</v>
      </c>
      <c r="B32" s="41"/>
      <c r="C32" s="41"/>
      <c r="D32" s="41"/>
      <c r="E32" s="41"/>
    </row>
    <row r="33" spans="1:5">
      <c r="A33" s="5"/>
      <c r="B33" s="5"/>
      <c r="C33" s="5"/>
      <c r="D33" s="5"/>
      <c r="E33" s="6"/>
    </row>
    <row r="34" spans="1:5">
      <c r="A34" s="42" t="s">
        <v>40</v>
      </c>
      <c r="B34" s="42"/>
      <c r="C34" s="42"/>
      <c r="D34" s="42"/>
      <c r="E34" s="42"/>
    </row>
    <row r="35" spans="1:5">
      <c r="A35" s="5"/>
      <c r="B35" s="5"/>
      <c r="C35" s="5"/>
      <c r="D35" s="5"/>
      <c r="E35" s="6"/>
    </row>
    <row r="36" spans="1:5" ht="29.25" customHeight="1">
      <c r="A36" s="41" t="s">
        <v>18</v>
      </c>
      <c r="B36" s="41"/>
      <c r="C36" s="41"/>
      <c r="D36" s="41"/>
      <c r="E36" s="41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3" t="s">
        <v>19</v>
      </c>
      <c r="B39" s="43"/>
      <c r="C39" s="43"/>
      <c r="D39" s="43"/>
      <c r="E39" s="43"/>
    </row>
    <row r="40" spans="1:5">
      <c r="A40" s="5"/>
      <c r="B40" s="5"/>
      <c r="C40" s="5"/>
      <c r="D40" s="5"/>
      <c r="E40" s="6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34</v>
      </c>
      <c r="C44" s="5"/>
      <c r="D44" s="5"/>
    </row>
    <row r="45" spans="1:5">
      <c r="A45" s="5"/>
      <c r="B45" s="42" t="s">
        <v>46</v>
      </c>
      <c r="C45" s="42"/>
      <c r="D45" s="42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9"/>
  <sheetViews>
    <sheetView topLeftCell="A19" workbookViewId="0">
      <selection activeCell="H19" sqref="H1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35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36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946.2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32</v>
      </c>
      <c r="C12" s="8" t="s">
        <v>9</v>
      </c>
      <c r="D12" s="9">
        <v>0.3</v>
      </c>
      <c r="E12" s="10">
        <f>D12*$G$10*3</f>
        <v>851.58</v>
      </c>
    </row>
    <row r="13" spans="1:7" ht="43.5" customHeight="1">
      <c r="A13" s="7" t="s">
        <v>31</v>
      </c>
      <c r="B13" s="8" t="s">
        <v>32</v>
      </c>
      <c r="C13" s="8" t="s">
        <v>9</v>
      </c>
      <c r="D13" s="9">
        <v>0.95</v>
      </c>
      <c r="E13" s="10">
        <f t="shared" ref="E13:E24" si="0">D13*$G$10*3</f>
        <v>2696.67</v>
      </c>
      <c r="G13" s="17"/>
    </row>
    <row r="14" spans="1:7" ht="54.75" customHeight="1">
      <c r="A14" s="23" t="s">
        <v>27</v>
      </c>
      <c r="B14" s="8" t="s">
        <v>32</v>
      </c>
      <c r="C14" s="8" t="s">
        <v>9</v>
      </c>
      <c r="D14" s="9">
        <v>0.97</v>
      </c>
      <c r="E14" s="10">
        <f t="shared" si="0"/>
        <v>2753.442</v>
      </c>
    </row>
    <row r="15" spans="1:7" ht="38.25">
      <c r="A15" s="23" t="s">
        <v>26</v>
      </c>
      <c r="B15" s="8" t="s">
        <v>32</v>
      </c>
      <c r="C15" s="8" t="s">
        <v>9</v>
      </c>
      <c r="D15" s="9">
        <v>1.08</v>
      </c>
      <c r="E15" s="10">
        <f t="shared" si="0"/>
        <v>3065.6880000000001</v>
      </c>
    </row>
    <row r="16" spans="1:7" ht="51">
      <c r="A16" s="7" t="s">
        <v>30</v>
      </c>
      <c r="B16" s="8" t="s">
        <v>32</v>
      </c>
      <c r="C16" s="8" t="s">
        <v>9</v>
      </c>
      <c r="D16" s="28">
        <f>E16/3/G10</f>
        <v>1.2652927499471571</v>
      </c>
      <c r="E16" s="10">
        <v>3591.66</v>
      </c>
      <c r="G16" s="17"/>
    </row>
    <row r="17" spans="1:8">
      <c r="A17" s="7" t="s">
        <v>11</v>
      </c>
      <c r="B17" s="8" t="s">
        <v>32</v>
      </c>
      <c r="C17" s="8" t="s">
        <v>9</v>
      </c>
      <c r="D17" s="9">
        <v>0.12</v>
      </c>
      <c r="E17" s="10">
        <f t="shared" si="0"/>
        <v>340.63200000000001</v>
      </c>
      <c r="G17" s="17"/>
    </row>
    <row r="18" spans="1:8" ht="25.5">
      <c r="A18" s="7" t="s">
        <v>10</v>
      </c>
      <c r="B18" s="8" t="s">
        <v>32</v>
      </c>
      <c r="C18" s="8" t="s">
        <v>9</v>
      </c>
      <c r="D18" s="8">
        <v>5.12</v>
      </c>
      <c r="E18" s="10">
        <f t="shared" si="0"/>
        <v>14533.632000000001</v>
      </c>
    </row>
    <row r="19" spans="1:8">
      <c r="A19" s="7" t="s">
        <v>29</v>
      </c>
      <c r="B19" s="8" t="s">
        <v>8</v>
      </c>
      <c r="C19" s="8" t="s">
        <v>9</v>
      </c>
      <c r="D19" s="9">
        <v>3.18</v>
      </c>
      <c r="E19" s="10">
        <f t="shared" si="0"/>
        <v>9026.7479999999996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2781.8280000000004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1731.546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993.51</v>
      </c>
    </row>
    <row r="23" spans="1:8" ht="25.5">
      <c r="A23" s="7" t="s">
        <v>16</v>
      </c>
      <c r="B23" s="8" t="s">
        <v>8</v>
      </c>
      <c r="C23" s="8" t="s">
        <v>9</v>
      </c>
      <c r="D23" s="8">
        <v>1.22</v>
      </c>
      <c r="E23" s="10">
        <f t="shared" si="0"/>
        <v>3463.0920000000001</v>
      </c>
    </row>
    <row r="24" spans="1:8">
      <c r="A24" s="7" t="s">
        <v>41</v>
      </c>
      <c r="B24" s="8" t="s">
        <v>32</v>
      </c>
      <c r="C24" s="8" t="s">
        <v>9</v>
      </c>
      <c r="D24" s="8">
        <v>2.42</v>
      </c>
      <c r="E24" s="10">
        <f t="shared" si="0"/>
        <v>6869.4120000000003</v>
      </c>
    </row>
    <row r="25" spans="1:8" s="24" customFormat="1">
      <c r="A25" s="23" t="s">
        <v>38</v>
      </c>
      <c r="B25" s="8" t="s">
        <v>37</v>
      </c>
      <c r="C25" s="8" t="s">
        <v>33</v>
      </c>
      <c r="D25" s="8" t="s">
        <v>42</v>
      </c>
      <c r="E25" s="27">
        <v>5712.73</v>
      </c>
    </row>
    <row r="26" spans="1:8" s="24" customFormat="1">
      <c r="A26" s="29" t="s">
        <v>48</v>
      </c>
      <c r="B26" s="30" t="s">
        <v>49</v>
      </c>
      <c r="C26" s="30" t="s">
        <v>33</v>
      </c>
      <c r="D26" s="30" t="s">
        <v>43</v>
      </c>
      <c r="E26" s="31">
        <v>3759</v>
      </c>
    </row>
    <row r="27" spans="1:8" ht="19.5" thickBot="1">
      <c r="A27" s="12" t="s">
        <v>17</v>
      </c>
      <c r="B27" s="13"/>
      <c r="C27" s="13"/>
      <c r="D27" s="14"/>
      <c r="E27" s="15">
        <f>SUM(E12:E26)</f>
        <v>62171.17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41" t="s">
        <v>50</v>
      </c>
      <c r="B29" s="41"/>
      <c r="C29" s="41"/>
      <c r="D29" s="41"/>
      <c r="E29" s="41"/>
    </row>
    <row r="30" spans="1:8">
      <c r="A30" s="25"/>
      <c r="B30" s="25"/>
      <c r="C30" s="25"/>
      <c r="D30" s="25"/>
      <c r="E30" s="26"/>
    </row>
    <row r="31" spans="1:8">
      <c r="A31" s="41" t="s">
        <v>39</v>
      </c>
      <c r="B31" s="41"/>
      <c r="C31" s="41"/>
      <c r="D31" s="41"/>
      <c r="E31" s="41"/>
    </row>
    <row r="32" spans="1:8">
      <c r="A32" s="5"/>
      <c r="B32" s="5"/>
      <c r="C32" s="5"/>
      <c r="D32" s="5"/>
      <c r="E32" s="6"/>
    </row>
    <row r="33" spans="1:5">
      <c r="A33" s="42" t="s">
        <v>40</v>
      </c>
      <c r="B33" s="42"/>
      <c r="C33" s="42"/>
      <c r="D33" s="42"/>
      <c r="E33" s="42"/>
    </row>
    <row r="34" spans="1:5">
      <c r="A34" s="5"/>
      <c r="B34" s="5"/>
      <c r="C34" s="5"/>
      <c r="D34" s="5"/>
      <c r="E34" s="6"/>
    </row>
    <row r="35" spans="1:5" ht="29.25" customHeight="1">
      <c r="A35" s="41" t="s">
        <v>18</v>
      </c>
      <c r="B35" s="41"/>
      <c r="C35" s="41"/>
      <c r="D35" s="41"/>
      <c r="E35" s="41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43" t="s">
        <v>19</v>
      </c>
      <c r="B38" s="43"/>
      <c r="C38" s="43"/>
      <c r="D38" s="43"/>
      <c r="E38" s="43"/>
    </row>
    <row r="39" spans="1:5">
      <c r="A39" s="5"/>
      <c r="B39" s="5"/>
      <c r="C39" s="5"/>
      <c r="D39" s="5"/>
      <c r="E39" s="6"/>
    </row>
    <row r="40" spans="1:5">
      <c r="A40" s="5" t="s">
        <v>44</v>
      </c>
      <c r="B40" s="5" t="s">
        <v>45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34</v>
      </c>
      <c r="C43" s="5"/>
      <c r="D43" s="5"/>
    </row>
    <row r="44" spans="1:5">
      <c r="A44" s="5"/>
      <c r="B44" s="42" t="s">
        <v>46</v>
      </c>
      <c r="C44" s="42"/>
      <c r="D44" s="42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2025-03-05T13:10:30Z</cp:lastPrinted>
  <dcterms:created xsi:type="dcterms:W3CDTF">2017-03-13T08:54:22Z</dcterms:created>
  <dcterms:modified xsi:type="dcterms:W3CDTF">2025-03-05T13:12:42Z</dcterms:modified>
</cp:coreProperties>
</file>