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 iterateDelta="1E-4"/>
</workbook>
</file>

<file path=xl/calcChain.xml><?xml version="1.0" encoding="utf-8"?>
<calcChain xmlns="http://schemas.openxmlformats.org/spreadsheetml/2006/main">
  <c r="E28" i="19"/>
  <c r="E12"/>
  <c r="D24"/>
  <c r="D16"/>
  <c r="E18" l="1"/>
  <c r="E19"/>
  <c r="E20"/>
  <c r="E21"/>
  <c r="E22"/>
  <c r="E23"/>
  <c r="E17"/>
  <c r="E13"/>
  <c r="E14"/>
  <c r="E15"/>
  <c r="E27" i="18"/>
  <c r="D24"/>
  <c r="E18"/>
  <c r="E19"/>
  <c r="E20"/>
  <c r="E21"/>
  <c r="E22"/>
  <c r="E23"/>
  <c r="E17"/>
  <c r="D16"/>
  <c r="E13"/>
  <c r="E14"/>
  <c r="E15"/>
  <c r="E12"/>
  <c r="E27" i="17"/>
  <c r="D24"/>
  <c r="E18"/>
  <c r="E19"/>
  <c r="E20"/>
  <c r="E21"/>
  <c r="E22"/>
  <c r="E23"/>
  <c r="E17"/>
  <c r="E13"/>
  <c r="E14"/>
  <c r="E15"/>
  <c r="E12"/>
  <c r="D16"/>
  <c r="E28" i="16"/>
  <c r="D24"/>
  <c r="D16"/>
  <c r="E17"/>
  <c r="E14"/>
  <c r="E15"/>
  <c r="E18"/>
  <c r="E19"/>
  <c r="E20"/>
  <c r="E21"/>
  <c r="E22"/>
  <c r="E23"/>
  <c r="E12"/>
  <c r="E13"/>
</calcChain>
</file>

<file path=xl/sharedStrings.xml><?xml version="1.0" encoding="utf-8"?>
<sst xmlns="http://schemas.openxmlformats.org/spreadsheetml/2006/main" count="320" uniqueCount="61">
  <si>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</si>
  <si>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</si>
  <si>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</si>
  <si>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</si>
  <si>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</si>
  <si>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</si>
  <si>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</si>
  <si>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</si>
  <si>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</si>
  <si>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</si>
  <si>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</si>
  <si>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</si>
  <si>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</si>
  <si>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</si>
  <si>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</si>
  <si>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</si>
  <si>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</si>
  <si>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</si>
  <si>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</si>
  <si>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</si>
  <si>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</si>
  <si>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</si>
  <si>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</si>
  <si>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</si>
  <si>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</si>
  <si>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</si>
  <si>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</si>
  <si>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</si>
  <si>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</si>
  <si>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</si>
  <si>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Аварийная служба систем отопления ИТП</t>
  </si>
  <si>
    <t>1. Исполнителем предъявлены к приемке следующие оказанные на основании договора подряда №103 от 16.04.2013 г. услуги и выполненные работы по содержанию и текущему ремонту общего имущества в МКД расположенного по адресу ул. Мира,143:</t>
  </si>
  <si>
    <t>руб</t>
  </si>
  <si>
    <t>по графику</t>
  </si>
  <si>
    <t>Водоснабжение и водоотведение норматив</t>
  </si>
  <si>
    <t>Водоснабжение и водоотведение сверхнорматив</t>
  </si>
  <si>
    <t>Электроэнергия норматив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</si>
  <si>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Мира,143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</si>
  <si>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</si>
  <si>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</si>
  <si>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</si>
  <si>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</si>
  <si>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Работы, выполняемые в целях надлежащего содержания систем вентиляции и дымоудаления мкд</t>
  </si>
  <si>
    <t>Составил:</t>
  </si>
  <si>
    <t>Начальник ПЭО Лебедева О.И</t>
  </si>
  <si>
    <t>Генеральный директор ООО УК "Авантаж"</t>
  </si>
  <si>
    <t>Миткалов П.Н.</t>
  </si>
  <si>
    <t>"01" апреля 2024 г</t>
  </si>
  <si>
    <t>Тех.обслуживание приборов учета тепловой энергии</t>
  </si>
  <si>
    <t>2. Всего за период с 01.01.2024 г по 31.03.2024 г. выполнено работ (оказанно услуг) на общую сумму 197058 (сто девяносто семь тысяч пятьдесят восемь) рублей 82 коп.</t>
  </si>
  <si>
    <t>"01" июля 2024 г</t>
  </si>
  <si>
    <t>Водоснабжение и водоотведение ОДН</t>
  </si>
  <si>
    <t>2. Всего за период с 01.01.2024 г по 30.06.2024 г. выполнено работ (оказанно услуг) на общую сумму 349253 (триста сорок девять тысяч двести пятьдесят три) рубля 12 коп.</t>
  </si>
  <si>
    <t>"01" октября 2024 г</t>
  </si>
  <si>
    <t>Ефимова Т.И.</t>
  </si>
  <si>
    <t>2. Всего за период с 01.01.2024 г по 30.09.2024 г. выполнено работ (оказанно услуг) на общую сумму 552198 (пятьсот пятьдесят две тысячи сто девяносто восемь) рублей 86 коп.</t>
  </si>
  <si>
    <t>"01" январь 2025 г</t>
  </si>
  <si>
    <t>Техническое обследование строительных конструкций</t>
  </si>
  <si>
    <t>июль</t>
  </si>
  <si>
    <t>счет</t>
  </si>
  <si>
    <t>2. Всего за период с 01.01.2024 г по 31.12.2024 г. выполнено работ (оказанно услуг) на общую сумму 825329 (восемьсотдвадцать  пять тысяч триста двадцать девять) рублей 16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</si>
</sst>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4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16" workbookViewId="0">
      <selection activeCell="H27" sqref="H27"/>
    </sheetView>
  </sheetViews>
  <sheetFormatPr defaultRowHeight="15"/>
  <cols>
    <col min="1" max="1" width="32.8554687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36" t="s">
        <v>56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3264.1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D12*$G$10*12</f>
        <v>32510.436000000002</v>
      </c>
    </row>
    <row r="13" spans="1:7" ht="44.25" customHeight="1">
      <c r="A13" s="7" t="s">
        <v>42</v>
      </c>
      <c r="B13" s="8" t="s">
        <v>33</v>
      </c>
      <c r="C13" s="8" t="s">
        <v>9</v>
      </c>
      <c r="D13" s="9">
        <v>1.07</v>
      </c>
      <c r="E13" s="10">
        <f t="shared" ref="E13:E15" si="0">D13*$G$10*12</f>
        <v>41911.044000000002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0.97</v>
      </c>
      <c r="E14" s="10">
        <f t="shared" si="0"/>
        <v>37994.123999999996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42302.736000000004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E16/12/G10</f>
        <v>0.15758197767633753</v>
      </c>
      <c r="E16" s="30">
        <v>6172.36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0.23</v>
      </c>
      <c r="E17" s="10">
        <f>D17*$G$10*12</f>
        <v>9008.9160000000011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5.73</v>
      </c>
      <c r="E18" s="10">
        <f t="shared" ref="E18:E23" si="1">D18*$G$10*12</f>
        <v>224439.516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1"/>
        <v>136308.81599999999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38385.815999999999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1"/>
        <v>23893.212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1"/>
        <v>13709.22</v>
      </c>
    </row>
    <row r="23" spans="1:8" ht="25.5">
      <c r="A23" s="7" t="s">
        <v>15</v>
      </c>
      <c r="B23" s="8" t="s">
        <v>8</v>
      </c>
      <c r="C23" s="8" t="s">
        <v>9</v>
      </c>
      <c r="D23" s="8">
        <v>1.31</v>
      </c>
      <c r="E23" s="10">
        <f t="shared" si="1"/>
        <v>51311.652000000002</v>
      </c>
    </row>
    <row r="24" spans="1:8" ht="25.5">
      <c r="A24" s="7" t="s">
        <v>48</v>
      </c>
      <c r="B24" s="24" t="s">
        <v>33</v>
      </c>
      <c r="C24" s="8" t="s">
        <v>32</v>
      </c>
      <c r="D24" s="29">
        <f>E24/12/G10</f>
        <v>0.33815600012254521</v>
      </c>
      <c r="E24" s="30">
        <v>13245.3</v>
      </c>
    </row>
    <row r="25" spans="1:8">
      <c r="A25" s="7" t="s">
        <v>51</v>
      </c>
      <c r="B25" s="24" t="s">
        <v>38</v>
      </c>
      <c r="C25" s="8" t="s">
        <v>32</v>
      </c>
      <c r="D25" s="8" t="s">
        <v>41</v>
      </c>
      <c r="E25" s="25">
        <v>88855.93</v>
      </c>
    </row>
    <row r="26" spans="1:8">
      <c r="A26" s="7" t="s">
        <v>36</v>
      </c>
      <c r="B26" s="24" t="s">
        <v>38</v>
      </c>
      <c r="C26" s="8" t="s">
        <v>32</v>
      </c>
      <c r="D26" s="8" t="s">
        <v>41</v>
      </c>
      <c r="E26" s="25">
        <v>15280.08</v>
      </c>
    </row>
    <row r="27" spans="1:8" ht="30" customHeight="1">
      <c r="A27" s="40" t="s">
        <v>57</v>
      </c>
      <c r="B27" s="24" t="s">
        <v>58</v>
      </c>
      <c r="C27" s="24" t="s">
        <v>32</v>
      </c>
      <c r="D27" s="24" t="s">
        <v>59</v>
      </c>
      <c r="E27" s="41">
        <v>50000</v>
      </c>
    </row>
    <row r="28" spans="1:8" ht="19.5" thickBot="1">
      <c r="A28" s="12" t="s">
        <v>16</v>
      </c>
      <c r="B28" s="13"/>
      <c r="C28" s="13"/>
      <c r="D28" s="14"/>
      <c r="E28" s="15">
        <f>SUM(E12:E27)</f>
        <v>825329.15799999994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7" t="s">
        <v>60</v>
      </c>
      <c r="B30" s="37"/>
      <c r="C30" s="37"/>
      <c r="D30" s="37"/>
      <c r="E30" s="37"/>
    </row>
    <row r="31" spans="1:8">
      <c r="A31" s="5"/>
      <c r="B31" s="5"/>
      <c r="C31" s="5"/>
      <c r="D31" s="5"/>
      <c r="E31" s="6"/>
    </row>
    <row r="32" spans="1:8" ht="15" customHeight="1">
      <c r="A32" s="37" t="s">
        <v>39</v>
      </c>
      <c r="B32" s="37"/>
      <c r="C32" s="37"/>
      <c r="D32" s="37"/>
      <c r="E32" s="37"/>
    </row>
    <row r="33" spans="1:5">
      <c r="A33" s="5"/>
      <c r="B33" s="5"/>
      <c r="C33" s="5"/>
      <c r="D33" s="5"/>
      <c r="E33" s="6"/>
    </row>
    <row r="34" spans="1:5">
      <c r="A34" s="38" t="s">
        <v>40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 ht="32.25" customHeight="1">
      <c r="A36" s="37" t="s">
        <v>17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9" t="s">
        <v>18</v>
      </c>
      <c r="B39" s="39"/>
      <c r="C39" s="39"/>
      <c r="D39" s="39"/>
      <c r="E39" s="39"/>
    </row>
    <row r="40" spans="1:5">
      <c r="A40" s="5"/>
      <c r="B40" s="5"/>
      <c r="C40" s="5"/>
      <c r="D40" s="5"/>
      <c r="E40" s="6"/>
    </row>
    <row r="41" spans="1:5">
      <c r="A41" s="5" t="s">
        <v>43</v>
      </c>
      <c r="B41" s="5" t="s">
        <v>44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45</v>
      </c>
      <c r="C44" s="5"/>
      <c r="D44" s="5"/>
    </row>
    <row r="45" spans="1:5">
      <c r="A45" s="5"/>
      <c r="B45" s="38" t="s">
        <v>54</v>
      </c>
      <c r="C45" s="38"/>
      <c r="D45" s="38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33" t="s">
        <v>22</v>
      </c>
      <c r="C49" s="33"/>
      <c r="D49" s="33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topLeftCell="A16" workbookViewId="0">
      <selection activeCell="A33" sqref="A33:E33"/>
    </sheetView>
  </sheetViews>
  <sheetFormatPr defaultRowHeight="15"/>
  <cols>
    <col min="1" max="1" width="32.8554687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6" t="s">
        <v>53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3264.1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D12*$G$10*9</f>
        <v>24382.827000000001</v>
      </c>
    </row>
    <row r="13" spans="1:7" ht="44.25" customHeight="1">
      <c r="A13" s="7" t="s">
        <v>42</v>
      </c>
      <c r="B13" s="8" t="s">
        <v>33</v>
      </c>
      <c r="C13" s="8" t="s">
        <v>9</v>
      </c>
      <c r="D13" s="9">
        <v>1.07</v>
      </c>
      <c r="E13" s="10">
        <f t="shared" ref="E13:E15" si="0">D13*$G$10*9</f>
        <v>31433.282999999999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0.97</v>
      </c>
      <c r="E14" s="10">
        <f t="shared" si="0"/>
        <v>28495.592999999997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31727.052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E16/9/G10</f>
        <v>0.21010930356845006</v>
      </c>
      <c r="E16" s="30">
        <v>6172.36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0.23</v>
      </c>
      <c r="E17" s="10">
        <f>D17*$G$10*9</f>
        <v>6756.6870000000008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5.73</v>
      </c>
      <c r="E18" s="10">
        <f t="shared" ref="E18:E23" si="1">D18*$G$10*9</f>
        <v>168329.63700000002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1"/>
        <v>102231.61199999999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28789.361999999997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1"/>
        <v>17919.909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1"/>
        <v>10281.914999999999</v>
      </c>
    </row>
    <row r="23" spans="1:8" ht="25.5">
      <c r="A23" s="7" t="s">
        <v>15</v>
      </c>
      <c r="B23" s="8" t="s">
        <v>8</v>
      </c>
      <c r="C23" s="8" t="s">
        <v>9</v>
      </c>
      <c r="D23" s="8">
        <v>1.31</v>
      </c>
      <c r="E23" s="10">
        <f t="shared" si="1"/>
        <v>38483.739000000001</v>
      </c>
    </row>
    <row r="24" spans="1:8" ht="25.5">
      <c r="A24" s="7" t="s">
        <v>48</v>
      </c>
      <c r="B24" s="24" t="s">
        <v>33</v>
      </c>
      <c r="C24" s="8" t="s">
        <v>32</v>
      </c>
      <c r="D24" s="29">
        <f>E24/9/G10</f>
        <v>0.22543733341503017</v>
      </c>
      <c r="E24" s="30">
        <v>6622.65</v>
      </c>
    </row>
    <row r="25" spans="1:8">
      <c r="A25" s="7" t="s">
        <v>51</v>
      </c>
      <c r="B25" s="24" t="s">
        <v>38</v>
      </c>
      <c r="C25" s="8" t="s">
        <v>32</v>
      </c>
      <c r="D25" s="8" t="s">
        <v>41</v>
      </c>
      <c r="E25" s="25">
        <v>37815.599999999999</v>
      </c>
    </row>
    <row r="26" spans="1:8">
      <c r="A26" s="7" t="s">
        <v>36</v>
      </c>
      <c r="B26" s="24" t="s">
        <v>38</v>
      </c>
      <c r="C26" s="8" t="s">
        <v>32</v>
      </c>
      <c r="D26" s="8" t="s">
        <v>41</v>
      </c>
      <c r="E26" s="25">
        <v>12756.63</v>
      </c>
    </row>
    <row r="27" spans="1:8" ht="19.5" thickBot="1">
      <c r="A27" s="12" t="s">
        <v>16</v>
      </c>
      <c r="B27" s="13"/>
      <c r="C27" s="13"/>
      <c r="D27" s="14"/>
      <c r="E27" s="15">
        <f>SUM(E12:E26)</f>
        <v>552198.85600000003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37" t="s">
        <v>55</v>
      </c>
      <c r="B29" s="37"/>
      <c r="C29" s="37"/>
      <c r="D29" s="37"/>
      <c r="E29" s="37"/>
    </row>
    <row r="30" spans="1:8">
      <c r="A30" s="5"/>
      <c r="B30" s="5"/>
      <c r="C30" s="5"/>
      <c r="D30" s="5"/>
      <c r="E30" s="6"/>
    </row>
    <row r="31" spans="1:8" ht="15" customHeight="1">
      <c r="A31" s="37" t="s">
        <v>39</v>
      </c>
      <c r="B31" s="37"/>
      <c r="C31" s="37"/>
      <c r="D31" s="37"/>
      <c r="E31" s="37"/>
    </row>
    <row r="32" spans="1:8">
      <c r="A32" s="5"/>
      <c r="B32" s="5"/>
      <c r="C32" s="5"/>
      <c r="D32" s="5"/>
      <c r="E32" s="6"/>
    </row>
    <row r="33" spans="1:5">
      <c r="A33" s="38" t="s">
        <v>40</v>
      </c>
      <c r="B33" s="38"/>
      <c r="C33" s="38"/>
      <c r="D33" s="38"/>
      <c r="E33" s="38"/>
    </row>
    <row r="34" spans="1:5">
      <c r="A34" s="5"/>
      <c r="B34" s="5"/>
      <c r="C34" s="5"/>
      <c r="D34" s="5"/>
      <c r="E34" s="6"/>
    </row>
    <row r="35" spans="1:5" ht="32.25" customHeight="1">
      <c r="A35" s="37" t="s">
        <v>17</v>
      </c>
      <c r="B35" s="37"/>
      <c r="C35" s="37"/>
      <c r="D35" s="37"/>
      <c r="E35" s="37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9" t="s">
        <v>18</v>
      </c>
      <c r="B38" s="39"/>
      <c r="C38" s="39"/>
      <c r="D38" s="39"/>
      <c r="E38" s="39"/>
    </row>
    <row r="39" spans="1:5">
      <c r="A39" s="5"/>
      <c r="B39" s="5"/>
      <c r="C39" s="5"/>
      <c r="D39" s="5"/>
      <c r="E39" s="6"/>
    </row>
    <row r="40" spans="1:5">
      <c r="A40" s="5" t="s">
        <v>43</v>
      </c>
      <c r="B40" s="5" t="s">
        <v>44</v>
      </c>
      <c r="C40" s="5"/>
      <c r="D40" s="5"/>
      <c r="E40" s="6" t="s">
        <v>21</v>
      </c>
    </row>
    <row r="41" spans="1:5">
      <c r="A41" s="5"/>
      <c r="B41" s="5"/>
      <c r="C41" s="5"/>
      <c r="D41" s="5"/>
      <c r="E41" s="6" t="s">
        <v>23</v>
      </c>
    </row>
    <row r="42" spans="1:5">
      <c r="A42" s="5"/>
      <c r="B42" s="5"/>
      <c r="C42" s="5"/>
      <c r="D42" s="5"/>
      <c r="E42" s="6"/>
    </row>
    <row r="43" spans="1:5">
      <c r="A43" s="5" t="s">
        <v>19</v>
      </c>
      <c r="B43" s="5" t="s">
        <v>45</v>
      </c>
      <c r="C43" s="5"/>
      <c r="D43" s="5"/>
    </row>
    <row r="44" spans="1:5">
      <c r="A44" s="5"/>
      <c r="B44" s="38" t="s">
        <v>54</v>
      </c>
      <c r="C44" s="38"/>
      <c r="D44" s="38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24</v>
      </c>
      <c r="B47" s="5" t="s">
        <v>20</v>
      </c>
      <c r="C47" s="5"/>
      <c r="D47" s="5"/>
      <c r="E47" s="6" t="s">
        <v>21</v>
      </c>
    </row>
    <row r="48" spans="1:5">
      <c r="A48" s="5"/>
      <c r="B48" s="33" t="s">
        <v>22</v>
      </c>
      <c r="C48" s="33"/>
      <c r="D48" s="33"/>
      <c r="E48" s="6" t="s">
        <v>23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9"/>
  <sheetViews>
    <sheetView topLeftCell="A22" workbookViewId="0">
      <selection activeCell="F37" sqref="F37"/>
    </sheetView>
  </sheetViews>
  <sheetFormatPr defaultRowHeight="15"/>
  <cols>
    <col min="1" max="1" width="32.8554687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6" t="s">
        <v>50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3264.1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D12*$G$10*6</f>
        <v>16255.218000000001</v>
      </c>
    </row>
    <row r="13" spans="1:7" ht="44.25" customHeight="1">
      <c r="A13" s="7" t="s">
        <v>42</v>
      </c>
      <c r="B13" s="8" t="s">
        <v>33</v>
      </c>
      <c r="C13" s="8" t="s">
        <v>9</v>
      </c>
      <c r="D13" s="9">
        <v>1.07</v>
      </c>
      <c r="E13" s="10">
        <f t="shared" ref="E13:E15" si="0">D13*$G$10*6</f>
        <v>20955.522000000001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0.97</v>
      </c>
      <c r="E14" s="10">
        <f t="shared" si="0"/>
        <v>18997.061999999998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21151.368000000002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E16/3/G10</f>
        <v>0.6303279107053501</v>
      </c>
      <c r="E16" s="30">
        <v>6172.36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0.23</v>
      </c>
      <c r="E17" s="10">
        <f>D17*$G$10*6</f>
        <v>4504.4580000000005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5.73</v>
      </c>
      <c r="E18" s="10">
        <f t="shared" ref="E18:E23" si="1">D18*$G$10*6</f>
        <v>112219.758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1"/>
        <v>68154.407999999996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19192.907999999999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1"/>
        <v>11946.606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1"/>
        <v>6854.61</v>
      </c>
    </row>
    <row r="23" spans="1:8" ht="25.5">
      <c r="A23" s="7" t="s">
        <v>15</v>
      </c>
      <c r="B23" s="8" t="s">
        <v>8</v>
      </c>
      <c r="C23" s="8" t="s">
        <v>9</v>
      </c>
      <c r="D23" s="8">
        <v>1.31</v>
      </c>
      <c r="E23" s="10">
        <f t="shared" si="1"/>
        <v>25655.826000000001</v>
      </c>
    </row>
    <row r="24" spans="1:8" ht="25.5">
      <c r="A24" s="7" t="s">
        <v>48</v>
      </c>
      <c r="B24" s="24" t="s">
        <v>33</v>
      </c>
      <c r="C24" s="8" t="s">
        <v>32</v>
      </c>
      <c r="D24" s="29">
        <f>E24/6/G10</f>
        <v>0.33815600012254521</v>
      </c>
      <c r="E24" s="30">
        <v>6622.65</v>
      </c>
    </row>
    <row r="25" spans="1:8">
      <c r="A25" s="7" t="s">
        <v>51</v>
      </c>
      <c r="B25" s="24" t="s">
        <v>38</v>
      </c>
      <c r="C25" s="8" t="s">
        <v>32</v>
      </c>
      <c r="D25" s="8" t="s">
        <v>41</v>
      </c>
      <c r="E25" s="25">
        <v>4091.8</v>
      </c>
    </row>
    <row r="26" spans="1:8">
      <c r="A26" s="7" t="s">
        <v>36</v>
      </c>
      <c r="B26" s="24" t="s">
        <v>38</v>
      </c>
      <c r="C26" s="8" t="s">
        <v>32</v>
      </c>
      <c r="D26" s="8" t="s">
        <v>41</v>
      </c>
      <c r="E26" s="25">
        <v>6478.57</v>
      </c>
    </row>
    <row r="27" spans="1:8" ht="19.5" thickBot="1">
      <c r="A27" s="12" t="s">
        <v>16</v>
      </c>
      <c r="B27" s="13"/>
      <c r="C27" s="13"/>
      <c r="D27" s="14"/>
      <c r="E27" s="15">
        <f>SUM(E12:E26)</f>
        <v>349253.12399999995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37" t="s">
        <v>52</v>
      </c>
      <c r="B29" s="37"/>
      <c r="C29" s="37"/>
      <c r="D29" s="37"/>
      <c r="E29" s="37"/>
    </row>
    <row r="30" spans="1:8">
      <c r="A30" s="5"/>
      <c r="B30" s="5"/>
      <c r="C30" s="5"/>
      <c r="D30" s="5"/>
      <c r="E30" s="6"/>
    </row>
    <row r="31" spans="1:8" ht="15" customHeight="1">
      <c r="A31" s="37" t="s">
        <v>39</v>
      </c>
      <c r="B31" s="37"/>
      <c r="C31" s="37"/>
      <c r="D31" s="37"/>
      <c r="E31" s="37"/>
    </row>
    <row r="32" spans="1:8">
      <c r="A32" s="5"/>
      <c r="B32" s="5"/>
      <c r="C32" s="5"/>
      <c r="D32" s="5"/>
      <c r="E32" s="6"/>
    </row>
    <row r="33" spans="1:5">
      <c r="A33" s="38" t="s">
        <v>40</v>
      </c>
      <c r="B33" s="38"/>
      <c r="C33" s="38"/>
      <c r="D33" s="38"/>
      <c r="E33" s="38"/>
    </row>
    <row r="34" spans="1:5">
      <c r="A34" s="5"/>
      <c r="B34" s="5"/>
      <c r="C34" s="5"/>
      <c r="D34" s="5"/>
      <c r="E34" s="6"/>
    </row>
    <row r="35" spans="1:5" ht="32.25" customHeight="1">
      <c r="A35" s="37" t="s">
        <v>17</v>
      </c>
      <c r="B35" s="37"/>
      <c r="C35" s="37"/>
      <c r="D35" s="37"/>
      <c r="E35" s="37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9" t="s">
        <v>18</v>
      </c>
      <c r="B38" s="39"/>
      <c r="C38" s="39"/>
      <c r="D38" s="39"/>
      <c r="E38" s="39"/>
    </row>
    <row r="39" spans="1:5">
      <c r="A39" s="5"/>
      <c r="B39" s="5"/>
      <c r="C39" s="5"/>
      <c r="D39" s="5"/>
      <c r="E39" s="6"/>
    </row>
    <row r="40" spans="1:5">
      <c r="A40" s="5" t="s">
        <v>43</v>
      </c>
      <c r="B40" s="5" t="s">
        <v>44</v>
      </c>
      <c r="C40" s="5"/>
      <c r="D40" s="5"/>
      <c r="E40" s="6" t="s">
        <v>21</v>
      </c>
    </row>
    <row r="41" spans="1:5">
      <c r="A41" s="5"/>
      <c r="B41" s="5"/>
      <c r="C41" s="5"/>
      <c r="D41" s="5"/>
      <c r="E41" s="6" t="s">
        <v>23</v>
      </c>
    </row>
    <row r="42" spans="1:5">
      <c r="A42" s="5"/>
      <c r="B42" s="5"/>
      <c r="C42" s="5"/>
      <c r="D42" s="5"/>
      <c r="E42" s="6"/>
    </row>
    <row r="43" spans="1:5">
      <c r="A43" s="5" t="s">
        <v>19</v>
      </c>
      <c r="B43" s="5" t="s">
        <v>45</v>
      </c>
      <c r="C43" s="5"/>
      <c r="D43" s="5"/>
    </row>
    <row r="44" spans="1:5">
      <c r="A44" s="5"/>
      <c r="B44" s="38" t="s">
        <v>46</v>
      </c>
      <c r="C44" s="38"/>
      <c r="D44" s="38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24</v>
      </c>
      <c r="B47" s="5" t="s">
        <v>20</v>
      </c>
      <c r="C47" s="5"/>
      <c r="D47" s="5"/>
      <c r="E47" s="6" t="s">
        <v>21</v>
      </c>
    </row>
    <row r="48" spans="1:5">
      <c r="A48" s="5"/>
      <c r="B48" s="33" t="s">
        <v>22</v>
      </c>
      <c r="C48" s="33"/>
      <c r="D48" s="33"/>
      <c r="E48" s="6" t="s">
        <v>23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25" workbookViewId="0">
      <selection activeCell="A31" sqref="A31"/>
    </sheetView>
  </sheetViews>
  <sheetFormatPr defaultRowHeight="15"/>
  <cols>
    <col min="1" max="1" width="32.8554687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4" t="s">
        <v>0</v>
      </c>
      <c r="B1" s="34"/>
      <c r="C1" s="34"/>
      <c r="D1" s="34"/>
      <c r="E1" s="34"/>
    </row>
    <row r="2" spans="1:7" ht="30" customHeight="1">
      <c r="A2" s="35" t="s">
        <v>1</v>
      </c>
      <c r="B2" s="35"/>
      <c r="C2" s="35"/>
      <c r="D2" s="35"/>
      <c r="E2" s="35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36" t="s">
        <v>47</v>
      </c>
      <c r="E4" s="36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7" t="s">
        <v>37</v>
      </c>
      <c r="B7" s="37"/>
      <c r="C7" s="37"/>
      <c r="D7" s="37"/>
      <c r="E7" s="37"/>
    </row>
    <row r="8" spans="1:7">
      <c r="A8" s="3"/>
      <c r="B8" s="3"/>
      <c r="C8" s="3"/>
      <c r="D8" s="3"/>
      <c r="E8" s="4"/>
    </row>
    <row r="9" spans="1:7" ht="45.75" customHeight="1">
      <c r="A9" s="37" t="s">
        <v>31</v>
      </c>
      <c r="B9" s="37"/>
      <c r="C9" s="37"/>
      <c r="D9" s="37"/>
      <c r="E9" s="37"/>
    </row>
    <row r="10" spans="1:7" ht="15.75" thickBot="1">
      <c r="A10" s="5"/>
      <c r="B10" s="5"/>
      <c r="C10" s="5"/>
      <c r="D10" s="5"/>
      <c r="E10" s="6"/>
      <c r="G10">
        <v>3264.1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D12*$G$10*3</f>
        <v>8127.6090000000004</v>
      </c>
    </row>
    <row r="13" spans="1:7" ht="44.25" customHeight="1">
      <c r="A13" s="7" t="s">
        <v>42</v>
      </c>
      <c r="B13" s="8" t="s">
        <v>33</v>
      </c>
      <c r="C13" s="8" t="s">
        <v>9</v>
      </c>
      <c r="D13" s="9">
        <v>1.07</v>
      </c>
      <c r="E13" s="10">
        <f>D13*$G$10*3</f>
        <v>10477.761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0.97</v>
      </c>
      <c r="E14" s="10">
        <f t="shared" ref="E14:E23" si="0">D14*$G$10*3</f>
        <v>9498.530999999999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10575.684000000001</v>
      </c>
    </row>
    <row r="16" spans="1:7" ht="51">
      <c r="A16" s="7" t="s">
        <v>29</v>
      </c>
      <c r="B16" s="8" t="s">
        <v>33</v>
      </c>
      <c r="C16" s="8" t="s">
        <v>9</v>
      </c>
      <c r="D16" s="26">
        <f>E16/3/G10</f>
        <v>0.6303279107053501</v>
      </c>
      <c r="E16" s="10">
        <v>6172.36</v>
      </c>
      <c r="G16" s="17"/>
    </row>
    <row r="17" spans="1:8">
      <c r="A17" s="7" t="s">
        <v>11</v>
      </c>
      <c r="B17" s="8" t="s">
        <v>33</v>
      </c>
      <c r="C17" s="8" t="s">
        <v>9</v>
      </c>
      <c r="D17" s="9">
        <v>0.23</v>
      </c>
      <c r="E17" s="10">
        <f t="shared" si="0"/>
        <v>2252.2290000000003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5.73</v>
      </c>
      <c r="E18" s="10">
        <f t="shared" si="0"/>
        <v>56109.879000000001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34077.203999999998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9596.4539999999997</v>
      </c>
    </row>
    <row r="21" spans="1:8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0"/>
        <v>5973.3029999999999</v>
      </c>
    </row>
    <row r="22" spans="1:8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3427.3049999999998</v>
      </c>
    </row>
    <row r="23" spans="1:8" ht="25.5">
      <c r="A23" s="7" t="s">
        <v>15</v>
      </c>
      <c r="B23" s="8" t="s">
        <v>8</v>
      </c>
      <c r="C23" s="8" t="s">
        <v>9</v>
      </c>
      <c r="D23" s="8">
        <v>1.31</v>
      </c>
      <c r="E23" s="10">
        <f t="shared" si="0"/>
        <v>12827.913</v>
      </c>
    </row>
    <row r="24" spans="1:8" ht="25.5">
      <c r="A24" s="7" t="s">
        <v>48</v>
      </c>
      <c r="B24" s="24" t="s">
        <v>33</v>
      </c>
      <c r="C24" s="8" t="s">
        <v>32</v>
      </c>
      <c r="D24" s="29">
        <f>E24/3/G10</f>
        <v>0.45087466683006039</v>
      </c>
      <c r="E24" s="10">
        <v>4415.1000000000004</v>
      </c>
    </row>
    <row r="25" spans="1:8" ht="25.5">
      <c r="A25" s="7" t="s">
        <v>34</v>
      </c>
      <c r="B25" s="24" t="s">
        <v>38</v>
      </c>
      <c r="C25" s="8" t="s">
        <v>32</v>
      </c>
      <c r="D25" s="8" t="s">
        <v>41</v>
      </c>
      <c r="E25" s="25">
        <v>3400.6</v>
      </c>
    </row>
    <row r="26" spans="1:8" ht="25.5">
      <c r="A26" s="7" t="s">
        <v>35</v>
      </c>
      <c r="B26" s="24" t="s">
        <v>38</v>
      </c>
      <c r="C26" s="8" t="s">
        <v>32</v>
      </c>
      <c r="D26" s="8" t="s">
        <v>41</v>
      </c>
      <c r="E26" s="25">
        <v>1824.89</v>
      </c>
    </row>
    <row r="27" spans="1:8">
      <c r="A27" s="7" t="s">
        <v>36</v>
      </c>
      <c r="B27" s="24" t="s">
        <v>38</v>
      </c>
      <c r="C27" s="8" t="s">
        <v>32</v>
      </c>
      <c r="D27" s="8" t="s">
        <v>41</v>
      </c>
      <c r="E27" s="25">
        <v>18302</v>
      </c>
    </row>
    <row r="28" spans="1:8" ht="19.5" thickBot="1">
      <c r="A28" s="12" t="s">
        <v>16</v>
      </c>
      <c r="B28" s="13"/>
      <c r="C28" s="13"/>
      <c r="D28" s="14"/>
      <c r="E28" s="15">
        <f>SUM(E12:E27)</f>
        <v>197058.82200000004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7" t="s">
        <v>49</v>
      </c>
      <c r="B30" s="37"/>
      <c r="C30" s="37"/>
      <c r="D30" s="37"/>
      <c r="E30" s="37"/>
    </row>
    <row r="31" spans="1:8">
      <c r="A31" s="5"/>
      <c r="B31" s="5"/>
      <c r="C31" s="5"/>
      <c r="D31" s="5"/>
      <c r="E31" s="6"/>
    </row>
    <row r="32" spans="1:8" ht="15" customHeight="1">
      <c r="A32" s="37" t="s">
        <v>39</v>
      </c>
      <c r="B32" s="37"/>
      <c r="C32" s="37"/>
      <c r="D32" s="37"/>
      <c r="E32" s="37"/>
    </row>
    <row r="33" spans="1:5">
      <c r="A33" s="5"/>
      <c r="B33" s="5"/>
      <c r="C33" s="5"/>
      <c r="D33" s="5"/>
      <c r="E33" s="6"/>
    </row>
    <row r="34" spans="1:5">
      <c r="A34" s="38" t="s">
        <v>40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 ht="32.25" customHeight="1">
      <c r="A36" s="37" t="s">
        <v>17</v>
      </c>
      <c r="B36" s="37"/>
      <c r="C36" s="37"/>
      <c r="D36" s="37"/>
      <c r="E36" s="37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9" t="s">
        <v>18</v>
      </c>
      <c r="B39" s="39"/>
      <c r="C39" s="39"/>
      <c r="D39" s="39"/>
      <c r="E39" s="39"/>
    </row>
    <row r="40" spans="1:5">
      <c r="A40" s="5"/>
      <c r="B40" s="5"/>
      <c r="C40" s="5"/>
      <c r="D40" s="5"/>
      <c r="E40" s="6"/>
    </row>
    <row r="41" spans="1:5">
      <c r="A41" s="5" t="s">
        <v>43</v>
      </c>
      <c r="B41" s="5" t="s">
        <v>44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45</v>
      </c>
      <c r="C44" s="5"/>
      <c r="D44" s="5"/>
    </row>
    <row r="45" spans="1:5">
      <c r="A45" s="5"/>
      <c r="B45" s="38" t="s">
        <v>46</v>
      </c>
      <c r="C45" s="38"/>
      <c r="D45" s="38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33" t="s">
        <v>22</v>
      </c>
      <c r="C49" s="33"/>
      <c r="D49" s="33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2025-03-24T11:47:40Z</cp:lastPrinted>
  <dcterms:created xsi:type="dcterms:W3CDTF">2017-03-13T08:54:22Z</dcterms:created>
  <dcterms:modified xsi:type="dcterms:W3CDTF">2025-03-24T11:47:42Z</dcterms:modified>
</cp:coreProperties>
</file>