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22" r:id="rId1"/>
    <sheet name="3 кв" sheetId="21" r:id="rId2"/>
    <sheet name="2 кв" sheetId="20" r:id="rId3"/>
    <sheet name="1 кв" sheetId="19" r:id="rId4"/>
  </sheets>
  <calcPr calcId="125725" iterateDelta="1E-4"/>
</workbook>
</file>

<file path=xl/calcChain.xml><?xml version="1.0" encoding="utf-8"?>
<calcChain xmlns="http://schemas.openxmlformats.org/spreadsheetml/2006/main">
  <c r="E22" i="22"/>
  <c r="E23"/>
  <c r="E21"/>
  <c r="E20"/>
  <c r="E19"/>
  <c r="E18"/>
  <c r="E17"/>
  <c r="E16"/>
  <c r="E15"/>
  <c r="E14"/>
  <c r="E13"/>
  <c r="E12"/>
  <c r="D24" i="21"/>
  <c r="E21"/>
  <c r="E22"/>
  <c r="E23"/>
  <c r="E20"/>
  <c r="E19"/>
  <c r="E18"/>
  <c r="E17"/>
  <c r="E16"/>
  <c r="E15"/>
  <c r="E14"/>
  <c r="E13"/>
  <c r="E12"/>
  <c r="E33" i="20"/>
  <c r="E18"/>
  <c r="E17"/>
  <c r="E16"/>
  <c r="E14"/>
  <c r="E13"/>
  <c r="E12"/>
  <c r="E15"/>
  <c r="E19"/>
  <c r="E20"/>
  <c r="E21"/>
  <c r="E22"/>
  <c r="E23"/>
  <c r="E24"/>
  <c r="E13" i="19"/>
  <c r="E14"/>
  <c r="E15"/>
  <c r="E16"/>
  <c r="E17"/>
  <c r="E18"/>
  <c r="E19"/>
  <c r="E20"/>
  <c r="E21"/>
  <c r="E22"/>
  <c r="E23"/>
  <c r="E12"/>
  <c r="E33" i="21" l="1"/>
  <c r="E24" i="19"/>
  <c r="E31" s="1"/>
  <c r="D24" i="22"/>
  <c r="E35"/>
</calcChain>
</file>

<file path=xl/sharedStrings.xml><?xml version="1.0" encoding="utf-8"?>
<sst xmlns="http://schemas.openxmlformats.org/spreadsheetml/2006/main" count="430" uniqueCount="72">
  <si>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</si>
  <si>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</si>
  <si>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</si>
  <si>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</si>
  <si>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</si>
  <si>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</si>
  <si>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</si>
  <si>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</si>
  <si>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</si>
  <si>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</si>
  <si>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</si>
  <si>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</si>
  <si>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</si>
  <si>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</si>
  <si>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</si>
  <si>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</si>
  <si>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</si>
  <si>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</si>
  <si>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</si>
  <si>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</si>
  <si>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</si>
  <si>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</si>
  <si>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</si>
  <si>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</si>
  <si>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</si>
  <si>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</si>
  <si>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</si>
  <si>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</si>
  <si>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</si>
  <si>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</si>
  <si>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по содержанию мусоропровода</t>
  </si>
  <si>
    <t>Техобслуживание лифтов</t>
  </si>
  <si>
    <t>Техническое освидетельствование лифтов</t>
  </si>
  <si>
    <t>1. Исполнителем предъявлены к приемке следующие оказанные на основании договора подряда № 79у от 01.01.2015 г. услуги и выполненные работы по содержанию и текущему ремонту общего имущества в МКД расположенного по адресу Ленина 74/13</t>
  </si>
  <si>
    <t>руб</t>
  </si>
  <si>
    <t>по графику</t>
  </si>
  <si>
    <t>Генеральный директор ООО УК "Авантаж"</t>
  </si>
  <si>
    <t>ОДН электроэнергия</t>
  </si>
  <si>
    <t>ежемесячно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</si>
  <si>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Ленина 74/13</t>
    </r>
    <r>
      <rPr>
        <sz val="11"/>
        <rFont val="Times New Roman"/>
        <family val="1"/>
        <charset val="204"/>
      </rPr>
      <t>, именуемые в дальнейшем "Заказчик", в лице Глотовой Р.И. являющегося собственником квартиры № 49,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</si>
  <si>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</si>
  <si>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</si>
  <si>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</si>
  <si>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смета</t>
  </si>
  <si>
    <t>Составил:</t>
  </si>
  <si>
    <t>Начальник ПЭО Лебедева О.И</t>
  </si>
  <si>
    <t>Миткалов П.Н.</t>
  </si>
  <si>
    <t>"01" апреля 2024 г</t>
  </si>
  <si>
    <t>Ремонт кровли</t>
  </si>
  <si>
    <t>Замена натяжного потолка</t>
  </si>
  <si>
    <t>март</t>
  </si>
  <si>
    <t>Замена трубы</t>
  </si>
  <si>
    <t>январь</t>
  </si>
  <si>
    <t>февраль</t>
  </si>
  <si>
    <t>2. Всего за период с 01.01.2024 г по 31.03.2024 г. выполнено работ (оказанно услуг) на общую сумму 191954 (сто девяносто одна тысяча девятьсот пятьдесят четыре) рубля 70 коп.</t>
  </si>
  <si>
    <t>"01" июля 2024 г</t>
  </si>
  <si>
    <t>0,26/0,52</t>
  </si>
  <si>
    <t>0,13/0,77</t>
  </si>
  <si>
    <t>1,04/1,15</t>
  </si>
  <si>
    <t>2,44/3,11</t>
  </si>
  <si>
    <t>3,18/4,15</t>
  </si>
  <si>
    <t>1,09/1,97</t>
  </si>
  <si>
    <t>2. Всего за период с 01.01.2024 г по 30.06.2024 г. выполнено работ (оказанно услуг) на общую сумму 389095 (триста восемьдесят девять тысяч девяносто пять) рублей 48 коп.</t>
  </si>
  <si>
    <t>"01" октября 2024 г</t>
  </si>
  <si>
    <t>Ефимова Т.И</t>
  </si>
  <si>
    <t>2. Всего за период с 01.01.2024 г по 30.09.2024 г. выполнено работ (оказанно услуг) на общую сумму 566196 (пятьсот шестьдесят шесть тысяч сто девяносто шесть) рублей 30 коп.</t>
  </si>
  <si>
    <t>"01" января 2025 г</t>
  </si>
  <si>
    <t>ноябрь</t>
  </si>
  <si>
    <t>декабрь</t>
  </si>
  <si>
    <t>Смена ламп предохранителя</t>
  </si>
  <si>
    <t>Смена ламп и светильников</t>
  </si>
  <si>
    <t>2. Всего за период с 01.01.2024 г по 31.12.2024 г. выполнено работ (оказанно услуг) на общую сумму 692361 (шестьсот девяносто две тысячи триста шестьдесят один) рубль 38 коп.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</si>
</sst>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2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4" fillId="0" borderId="5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7"/>
  <sheetViews>
    <sheetView tabSelected="1" topLeftCell="A19" workbookViewId="0">
      <selection activeCell="E25" sqref="E25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33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34" t="s">
        <v>2</v>
      </c>
      <c r="B4" s="1"/>
      <c r="C4" s="1"/>
      <c r="D4" s="38" t="s">
        <v>66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9" t="s">
        <v>39</v>
      </c>
      <c r="B7" s="39"/>
      <c r="C7" s="39"/>
      <c r="D7" s="39"/>
      <c r="E7" s="39"/>
    </row>
    <row r="8" spans="1:7">
      <c r="A8" s="3"/>
      <c r="B8" s="3"/>
      <c r="C8" s="3"/>
      <c r="D8" s="3"/>
      <c r="E8" s="4"/>
    </row>
    <row r="9" spans="1:7" ht="45.75" customHeight="1">
      <c r="A9" s="39" t="s">
        <v>33</v>
      </c>
      <c r="B9" s="39"/>
      <c r="C9" s="39"/>
      <c r="D9" s="39"/>
      <c r="E9" s="39"/>
    </row>
    <row r="10" spans="1:7" ht="15.75" thickBot="1">
      <c r="A10" s="5"/>
      <c r="B10" s="5"/>
      <c r="C10" s="5"/>
      <c r="D10" s="5"/>
      <c r="E10" s="6"/>
      <c r="G10">
        <v>2820.4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 t="s">
        <v>56</v>
      </c>
      <c r="E12" s="10">
        <f>0.26*$G$10*4+0.52*8*G10</f>
        <v>14666.080000000002</v>
      </c>
    </row>
    <row r="13" spans="1:7" ht="54.75" customHeight="1">
      <c r="A13" s="23" t="s">
        <v>27</v>
      </c>
      <c r="B13" s="8" t="s">
        <v>8</v>
      </c>
      <c r="C13" s="8" t="s">
        <v>9</v>
      </c>
      <c r="D13" s="9" t="s">
        <v>57</v>
      </c>
      <c r="E13" s="10">
        <f>0.13*$G$10*4+0.77*8*G10</f>
        <v>18840.272000000001</v>
      </c>
    </row>
    <row r="14" spans="1:7" ht="38.25">
      <c r="A14" s="23" t="s">
        <v>26</v>
      </c>
      <c r="B14" s="8" t="s">
        <v>8</v>
      </c>
      <c r="C14" s="8" t="s">
        <v>9</v>
      </c>
      <c r="D14" s="9" t="s">
        <v>58</v>
      </c>
      <c r="E14" s="10">
        <f>1.04*$G$10*4+1.15*8*G10</f>
        <v>37680.544000000002</v>
      </c>
    </row>
    <row r="15" spans="1:7">
      <c r="A15" s="7" t="s">
        <v>11</v>
      </c>
      <c r="B15" s="8" t="s">
        <v>35</v>
      </c>
      <c r="C15" s="8" t="s">
        <v>9</v>
      </c>
      <c r="D15" s="9">
        <v>0.11</v>
      </c>
      <c r="E15" s="10">
        <f>D15*$G$10*12</f>
        <v>3722.9280000000003</v>
      </c>
    </row>
    <row r="16" spans="1:7" ht="25.5">
      <c r="A16" s="7" t="s">
        <v>10</v>
      </c>
      <c r="B16" s="8" t="s">
        <v>35</v>
      </c>
      <c r="C16" s="8" t="s">
        <v>9</v>
      </c>
      <c r="D16" s="8" t="s">
        <v>59</v>
      </c>
      <c r="E16" s="10">
        <f>2.44*$G$10*4+3.11*8*G10</f>
        <v>97698.655999999988</v>
      </c>
    </row>
    <row r="17" spans="1:8">
      <c r="A17" s="7" t="s">
        <v>29</v>
      </c>
      <c r="B17" s="8" t="s">
        <v>8</v>
      </c>
      <c r="C17" s="8" t="s">
        <v>9</v>
      </c>
      <c r="D17" s="9" t="s">
        <v>60</v>
      </c>
      <c r="E17" s="10">
        <f>3.18*$G$10*4+4.15*8*G10</f>
        <v>129512.76800000001</v>
      </c>
    </row>
    <row r="18" spans="1:8" ht="21" customHeight="1">
      <c r="A18" s="23" t="s">
        <v>30</v>
      </c>
      <c r="B18" s="8" t="s">
        <v>8</v>
      </c>
      <c r="C18" s="8" t="s">
        <v>9</v>
      </c>
      <c r="D18" s="9" t="s">
        <v>61</v>
      </c>
      <c r="E18" s="10">
        <f>1.09*$G$10*4+1.97*8*G10</f>
        <v>56746.448000000004</v>
      </c>
    </row>
    <row r="19" spans="1:8" ht="25.5">
      <c r="A19" s="7" t="s">
        <v>12</v>
      </c>
      <c r="B19" s="8" t="s">
        <v>13</v>
      </c>
      <c r="C19" s="8" t="s">
        <v>9</v>
      </c>
      <c r="D19" s="9">
        <v>0.98</v>
      </c>
      <c r="E19" s="10">
        <f>D19*$G$10*12</f>
        <v>33167.904000000002</v>
      </c>
    </row>
    <row r="20" spans="1:8" ht="25.5">
      <c r="A20" s="7" t="s">
        <v>14</v>
      </c>
      <c r="B20" s="8" t="s">
        <v>13</v>
      </c>
      <c r="C20" s="8" t="s">
        <v>9</v>
      </c>
      <c r="D20" s="11">
        <v>0.61</v>
      </c>
      <c r="E20" s="10">
        <f>D20*$G$10*12</f>
        <v>20645.328000000001</v>
      </c>
    </row>
    <row r="21" spans="1:8" ht="25.5">
      <c r="A21" s="7" t="s">
        <v>15</v>
      </c>
      <c r="B21" s="8" t="s">
        <v>13</v>
      </c>
      <c r="C21" s="8" t="s">
        <v>9</v>
      </c>
      <c r="D21" s="8">
        <v>0.35</v>
      </c>
      <c r="E21" s="10">
        <f>D21*$G$10*12</f>
        <v>11845.68</v>
      </c>
    </row>
    <row r="22" spans="1:8" ht="25.5">
      <c r="A22" s="7" t="s">
        <v>16</v>
      </c>
      <c r="B22" s="8" t="s">
        <v>8</v>
      </c>
      <c r="C22" s="8" t="s">
        <v>9</v>
      </c>
      <c r="D22" s="8">
        <v>1.39</v>
      </c>
      <c r="E22" s="10">
        <f t="shared" ref="E22:E23" si="0">D22*$G$10*12</f>
        <v>47044.271999999997</v>
      </c>
    </row>
    <row r="23" spans="1:8">
      <c r="A23" s="23" t="s">
        <v>31</v>
      </c>
      <c r="B23" s="8" t="s">
        <v>8</v>
      </c>
      <c r="C23" s="8" t="s">
        <v>9</v>
      </c>
      <c r="D23" s="8">
        <v>3</v>
      </c>
      <c r="E23" s="10">
        <f t="shared" si="0"/>
        <v>101534.40000000001</v>
      </c>
      <c r="G23" s="17"/>
      <c r="H23" s="17"/>
    </row>
    <row r="24" spans="1:8" ht="25.5">
      <c r="A24" s="23" t="s">
        <v>32</v>
      </c>
      <c r="B24" s="8" t="s">
        <v>8</v>
      </c>
      <c r="C24" s="8" t="s">
        <v>9</v>
      </c>
      <c r="D24" s="29">
        <f>E24/12/G10</f>
        <v>0.19967616886493639</v>
      </c>
      <c r="E24" s="10">
        <v>6758</v>
      </c>
      <c r="F24" s="27"/>
      <c r="G24" s="17"/>
      <c r="H24" s="17"/>
    </row>
    <row r="25" spans="1:8">
      <c r="A25" s="24" t="s">
        <v>37</v>
      </c>
      <c r="B25" s="25" t="s">
        <v>38</v>
      </c>
      <c r="C25" s="25" t="s">
        <v>34</v>
      </c>
      <c r="D25" s="25" t="s">
        <v>42</v>
      </c>
      <c r="E25" s="26">
        <v>45076.1</v>
      </c>
      <c r="G25" s="17"/>
      <c r="H25" s="17"/>
    </row>
    <row r="26" spans="1:8">
      <c r="A26" s="24" t="s">
        <v>49</v>
      </c>
      <c r="B26" s="25" t="s">
        <v>50</v>
      </c>
      <c r="C26" s="25" t="s">
        <v>34</v>
      </c>
      <c r="D26" s="25" t="s">
        <v>43</v>
      </c>
      <c r="E26" s="26">
        <v>5000</v>
      </c>
      <c r="G26" s="17"/>
      <c r="H26" s="17"/>
    </row>
    <row r="27" spans="1:8">
      <c r="A27" s="24" t="s">
        <v>48</v>
      </c>
      <c r="B27" s="25" t="s">
        <v>52</v>
      </c>
      <c r="C27" s="25" t="s">
        <v>34</v>
      </c>
      <c r="D27" s="25" t="s">
        <v>43</v>
      </c>
      <c r="E27" s="26">
        <v>13933</v>
      </c>
      <c r="G27" s="17"/>
      <c r="H27" s="17"/>
    </row>
    <row r="28" spans="1:8">
      <c r="A28" s="24" t="s">
        <v>51</v>
      </c>
      <c r="B28" s="25" t="s">
        <v>52</v>
      </c>
      <c r="C28" s="25" t="s">
        <v>34</v>
      </c>
      <c r="D28" s="25" t="s">
        <v>43</v>
      </c>
      <c r="E28" s="31">
        <v>1753</v>
      </c>
      <c r="G28" s="17"/>
      <c r="H28" s="17"/>
    </row>
    <row r="29" spans="1:8">
      <c r="A29" s="24" t="s">
        <v>48</v>
      </c>
      <c r="B29" s="25" t="s">
        <v>53</v>
      </c>
      <c r="C29" s="25" t="s">
        <v>34</v>
      </c>
      <c r="D29" s="25" t="s">
        <v>43</v>
      </c>
      <c r="E29" s="31">
        <v>29750</v>
      </c>
      <c r="G29" s="17"/>
      <c r="H29" s="17"/>
    </row>
    <row r="30" spans="1:8">
      <c r="A30" s="24" t="s">
        <v>48</v>
      </c>
      <c r="B30" s="25" t="s">
        <v>53</v>
      </c>
      <c r="C30" s="25" t="s">
        <v>34</v>
      </c>
      <c r="D30" s="25" t="s">
        <v>43</v>
      </c>
      <c r="E30" s="31">
        <v>8436</v>
      </c>
      <c r="G30" s="17"/>
      <c r="H30" s="17"/>
    </row>
    <row r="31" spans="1:8">
      <c r="A31" s="24" t="s">
        <v>70</v>
      </c>
      <c r="B31" s="25" t="s">
        <v>50</v>
      </c>
      <c r="C31" s="25" t="s">
        <v>34</v>
      </c>
      <c r="D31" s="25" t="s">
        <v>43</v>
      </c>
      <c r="E31" s="31">
        <v>1121</v>
      </c>
      <c r="G31" s="17"/>
      <c r="H31" s="17"/>
    </row>
    <row r="32" spans="1:8">
      <c r="A32" s="24" t="s">
        <v>69</v>
      </c>
      <c r="B32" s="25" t="s">
        <v>67</v>
      </c>
      <c r="C32" s="25" t="s">
        <v>34</v>
      </c>
      <c r="D32" s="25" t="s">
        <v>43</v>
      </c>
      <c r="E32" s="31">
        <v>2111</v>
      </c>
      <c r="G32" s="17"/>
      <c r="H32" s="17"/>
    </row>
    <row r="33" spans="1:8">
      <c r="A33" s="24" t="s">
        <v>51</v>
      </c>
      <c r="B33" s="25" t="s">
        <v>67</v>
      </c>
      <c r="C33" s="25" t="s">
        <v>34</v>
      </c>
      <c r="D33" s="25" t="s">
        <v>43</v>
      </c>
      <c r="E33" s="31">
        <v>1398</v>
      </c>
      <c r="G33" s="17"/>
      <c r="H33" s="17"/>
    </row>
    <row r="34" spans="1:8">
      <c r="A34" s="24" t="s">
        <v>51</v>
      </c>
      <c r="B34" s="25" t="s">
        <v>68</v>
      </c>
      <c r="C34" s="25" t="s">
        <v>34</v>
      </c>
      <c r="D34" s="25" t="s">
        <v>43</v>
      </c>
      <c r="E34" s="31">
        <v>3920</v>
      </c>
      <c r="G34" s="17"/>
      <c r="H34" s="17"/>
    </row>
    <row r="35" spans="1:8" ht="19.5" thickBot="1">
      <c r="A35" s="12" t="s">
        <v>17</v>
      </c>
      <c r="B35" s="13"/>
      <c r="C35" s="28" t="s">
        <v>34</v>
      </c>
      <c r="D35" s="14"/>
      <c r="E35" s="15">
        <f>SUM(E12:E34)</f>
        <v>692361.37999999989</v>
      </c>
      <c r="G35" s="17"/>
      <c r="H35" s="17"/>
    </row>
    <row r="36" spans="1:8">
      <c r="A36" s="5"/>
      <c r="B36" s="5"/>
      <c r="C36" s="5"/>
      <c r="D36" s="5"/>
      <c r="E36" s="6"/>
    </row>
    <row r="37" spans="1:8" ht="33" customHeight="1">
      <c r="A37" s="39" t="s">
        <v>71</v>
      </c>
      <c r="B37" s="39"/>
      <c r="C37" s="39"/>
      <c r="D37" s="39"/>
      <c r="E37" s="39"/>
    </row>
    <row r="38" spans="1:8">
      <c r="A38" s="5"/>
      <c r="B38" s="5"/>
      <c r="C38" s="5"/>
      <c r="D38" s="5"/>
      <c r="E38" s="6"/>
    </row>
    <row r="39" spans="1:8">
      <c r="A39" s="39" t="s">
        <v>40</v>
      </c>
      <c r="B39" s="39"/>
      <c r="C39" s="39"/>
      <c r="D39" s="39"/>
      <c r="E39" s="39"/>
    </row>
    <row r="40" spans="1:8">
      <c r="A40" s="5"/>
      <c r="B40" s="5"/>
      <c r="C40" s="5"/>
      <c r="D40" s="5"/>
      <c r="E40" s="6"/>
    </row>
    <row r="41" spans="1:8">
      <c r="A41" s="40" t="s">
        <v>41</v>
      </c>
      <c r="B41" s="40"/>
      <c r="C41" s="40"/>
      <c r="D41" s="40"/>
      <c r="E41" s="40"/>
    </row>
    <row r="42" spans="1:8">
      <c r="A42" s="5"/>
      <c r="B42" s="5"/>
      <c r="C42" s="5"/>
      <c r="D42" s="5"/>
      <c r="E42" s="6"/>
    </row>
    <row r="43" spans="1:8" ht="33" customHeight="1">
      <c r="A43" s="39" t="s">
        <v>18</v>
      </c>
      <c r="B43" s="39"/>
      <c r="C43" s="39"/>
      <c r="D43" s="39"/>
      <c r="E43" s="39"/>
    </row>
    <row r="44" spans="1:8">
      <c r="A44" s="5"/>
      <c r="B44" s="5"/>
      <c r="C44" s="5"/>
      <c r="D44" s="5"/>
      <c r="E44" s="6"/>
    </row>
    <row r="45" spans="1:8">
      <c r="A45" s="5"/>
      <c r="B45" s="5"/>
      <c r="C45" s="5"/>
      <c r="D45" s="5"/>
      <c r="E45" s="6"/>
    </row>
    <row r="46" spans="1:8">
      <c r="A46" s="41" t="s">
        <v>19</v>
      </c>
      <c r="B46" s="41"/>
      <c r="C46" s="41"/>
      <c r="D46" s="41"/>
      <c r="E46" s="41"/>
    </row>
    <row r="47" spans="1:8">
      <c r="A47" s="5"/>
      <c r="B47" s="5"/>
      <c r="C47" s="5"/>
      <c r="D47" s="5"/>
      <c r="E47" s="6"/>
    </row>
    <row r="48" spans="1:8">
      <c r="A48" s="5" t="s">
        <v>44</v>
      </c>
      <c r="B48" s="5" t="s">
        <v>45</v>
      </c>
      <c r="C48" s="5"/>
      <c r="D48" s="5"/>
      <c r="E48" s="6" t="s">
        <v>22</v>
      </c>
    </row>
    <row r="49" spans="1:5">
      <c r="A49" s="5"/>
      <c r="B49" s="5"/>
      <c r="C49" s="5"/>
      <c r="D49" s="5"/>
      <c r="E49" s="6" t="s">
        <v>24</v>
      </c>
    </row>
    <row r="50" spans="1:5">
      <c r="A50" s="5"/>
      <c r="B50" s="5"/>
      <c r="C50" s="5"/>
      <c r="D50" s="5"/>
      <c r="E50" s="6"/>
    </row>
    <row r="51" spans="1:5">
      <c r="A51" s="5" t="s">
        <v>20</v>
      </c>
      <c r="B51" s="5" t="s">
        <v>36</v>
      </c>
      <c r="C51" s="5"/>
      <c r="D51" s="5"/>
    </row>
    <row r="52" spans="1:5">
      <c r="A52" s="5"/>
      <c r="B52" s="40" t="s">
        <v>64</v>
      </c>
      <c r="C52" s="40"/>
      <c r="D52" s="40"/>
      <c r="E52" s="6" t="s">
        <v>22</v>
      </c>
    </row>
    <row r="53" spans="1:5">
      <c r="A53" s="5"/>
      <c r="B53" s="5"/>
      <c r="C53" s="5"/>
      <c r="D53" s="5"/>
      <c r="E53" s="6" t="s">
        <v>24</v>
      </c>
    </row>
    <row r="54" spans="1:5">
      <c r="A54" s="5"/>
      <c r="B54" s="5"/>
      <c r="C54" s="5"/>
      <c r="D54" s="5"/>
      <c r="E54" s="6"/>
    </row>
    <row r="55" spans="1:5">
      <c r="A55" s="5" t="s">
        <v>25</v>
      </c>
      <c r="B55" s="5" t="s">
        <v>21</v>
      </c>
      <c r="C55" s="5"/>
      <c r="D55" s="5"/>
      <c r="E55" s="6" t="s">
        <v>22</v>
      </c>
    </row>
    <row r="56" spans="1:5">
      <c r="A56" s="5"/>
      <c r="B56" s="35" t="s">
        <v>23</v>
      </c>
      <c r="C56" s="35"/>
      <c r="D56" s="35"/>
      <c r="E56" s="6" t="s">
        <v>24</v>
      </c>
    </row>
    <row r="57" spans="1:5">
      <c r="A57" s="5"/>
      <c r="B57" s="5"/>
      <c r="C57" s="5"/>
      <c r="D57" s="5"/>
      <c r="E57" s="6"/>
    </row>
  </sheetData>
  <mergeCells count="12">
    <mergeCell ref="B56:D56"/>
    <mergeCell ref="A1:E1"/>
    <mergeCell ref="A2:E2"/>
    <mergeCell ref="D4:E4"/>
    <mergeCell ref="A7:E7"/>
    <mergeCell ref="A9:E9"/>
    <mergeCell ref="A37:E37"/>
    <mergeCell ref="A39:E39"/>
    <mergeCell ref="A41:E41"/>
    <mergeCell ref="A43:E43"/>
    <mergeCell ref="A46:E46"/>
    <mergeCell ref="B52:D52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5"/>
  <sheetViews>
    <sheetView topLeftCell="A19" workbookViewId="0">
      <selection activeCell="E24" sqref="E24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33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33" t="s">
        <v>2</v>
      </c>
      <c r="B4" s="1"/>
      <c r="C4" s="1"/>
      <c r="D4" s="38" t="s">
        <v>63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9" t="s">
        <v>39</v>
      </c>
      <c r="B7" s="39"/>
      <c r="C7" s="39"/>
      <c r="D7" s="39"/>
      <c r="E7" s="39"/>
    </row>
    <row r="8" spans="1:7">
      <c r="A8" s="3"/>
      <c r="B8" s="3"/>
      <c r="C8" s="3"/>
      <c r="D8" s="3"/>
      <c r="E8" s="4"/>
    </row>
    <row r="9" spans="1:7" ht="45.75" customHeight="1">
      <c r="A9" s="39" t="s">
        <v>33</v>
      </c>
      <c r="B9" s="39"/>
      <c r="C9" s="39"/>
      <c r="D9" s="39"/>
      <c r="E9" s="39"/>
    </row>
    <row r="10" spans="1:7" ht="15.75" thickBot="1">
      <c r="A10" s="5"/>
      <c r="B10" s="5"/>
      <c r="C10" s="5"/>
      <c r="D10" s="5"/>
      <c r="E10" s="6"/>
      <c r="G10">
        <v>2820.4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 t="s">
        <v>56</v>
      </c>
      <c r="E12" s="10">
        <f>0.26*$G$10*4+0.52*5*G10</f>
        <v>10266.256000000001</v>
      </c>
    </row>
    <row r="13" spans="1:7" ht="54.75" customHeight="1">
      <c r="A13" s="23" t="s">
        <v>27</v>
      </c>
      <c r="B13" s="8" t="s">
        <v>8</v>
      </c>
      <c r="C13" s="8" t="s">
        <v>9</v>
      </c>
      <c r="D13" s="9" t="s">
        <v>57</v>
      </c>
      <c r="E13" s="10">
        <f>0.13*$G$10*4+0.77*5*G10</f>
        <v>12325.148000000001</v>
      </c>
    </row>
    <row r="14" spans="1:7" ht="38.25">
      <c r="A14" s="23" t="s">
        <v>26</v>
      </c>
      <c r="B14" s="8" t="s">
        <v>8</v>
      </c>
      <c r="C14" s="8" t="s">
        <v>9</v>
      </c>
      <c r="D14" s="9" t="s">
        <v>58</v>
      </c>
      <c r="E14" s="10">
        <f>1.04*$G$10*4+1.15*5*G10</f>
        <v>27950.164000000004</v>
      </c>
    </row>
    <row r="15" spans="1:7">
      <c r="A15" s="7" t="s">
        <v>11</v>
      </c>
      <c r="B15" s="8" t="s">
        <v>35</v>
      </c>
      <c r="C15" s="8" t="s">
        <v>9</v>
      </c>
      <c r="D15" s="9">
        <v>0.11</v>
      </c>
      <c r="E15" s="10">
        <f>D15*$G$10*9</f>
        <v>2792.1960000000004</v>
      </c>
    </row>
    <row r="16" spans="1:7" ht="25.5">
      <c r="A16" s="7" t="s">
        <v>10</v>
      </c>
      <c r="B16" s="8" t="s">
        <v>35</v>
      </c>
      <c r="C16" s="8" t="s">
        <v>9</v>
      </c>
      <c r="D16" s="8" t="s">
        <v>59</v>
      </c>
      <c r="E16" s="10">
        <f>2.44*$G$10*4+3.11*5*G10</f>
        <v>71384.323999999993</v>
      </c>
    </row>
    <row r="17" spans="1:8">
      <c r="A17" s="7" t="s">
        <v>29</v>
      </c>
      <c r="B17" s="8" t="s">
        <v>8</v>
      </c>
      <c r="C17" s="8" t="s">
        <v>9</v>
      </c>
      <c r="D17" s="9" t="s">
        <v>60</v>
      </c>
      <c r="E17" s="10">
        <f>3.18*$G$10*4+4.15*5*G10</f>
        <v>94398.788</v>
      </c>
    </row>
    <row r="18" spans="1:8" ht="21" customHeight="1">
      <c r="A18" s="23" t="s">
        <v>30</v>
      </c>
      <c r="B18" s="8" t="s">
        <v>8</v>
      </c>
      <c r="C18" s="8" t="s">
        <v>9</v>
      </c>
      <c r="D18" s="9" t="s">
        <v>61</v>
      </c>
      <c r="E18" s="10">
        <f>1.09*$G$10*4+1.97*5*G10</f>
        <v>40077.883999999998</v>
      </c>
    </row>
    <row r="19" spans="1:8" ht="25.5">
      <c r="A19" s="7" t="s">
        <v>12</v>
      </c>
      <c r="B19" s="8" t="s">
        <v>13</v>
      </c>
      <c r="C19" s="8" t="s">
        <v>9</v>
      </c>
      <c r="D19" s="9">
        <v>0.98</v>
      </c>
      <c r="E19" s="10">
        <f>D19*$G$10*9</f>
        <v>24875.928</v>
      </c>
    </row>
    <row r="20" spans="1:8" ht="25.5">
      <c r="A20" s="7" t="s">
        <v>14</v>
      </c>
      <c r="B20" s="8" t="s">
        <v>13</v>
      </c>
      <c r="C20" s="8" t="s">
        <v>9</v>
      </c>
      <c r="D20" s="11">
        <v>0.61</v>
      </c>
      <c r="E20" s="10">
        <f>D20*$G$10*9</f>
        <v>15483.995999999999</v>
      </c>
    </row>
    <row r="21" spans="1:8" ht="25.5">
      <c r="A21" s="7" t="s">
        <v>15</v>
      </c>
      <c r="B21" s="8" t="s">
        <v>13</v>
      </c>
      <c r="C21" s="8" t="s">
        <v>9</v>
      </c>
      <c r="D21" s="8">
        <v>0.35</v>
      </c>
      <c r="E21" s="10">
        <f t="shared" ref="E21:E23" si="0">D21*$G$10*9</f>
        <v>8884.26</v>
      </c>
    </row>
    <row r="22" spans="1:8" ht="25.5">
      <c r="A22" s="7" t="s">
        <v>16</v>
      </c>
      <c r="B22" s="8" t="s">
        <v>8</v>
      </c>
      <c r="C22" s="8" t="s">
        <v>9</v>
      </c>
      <c r="D22" s="8">
        <v>1.39</v>
      </c>
      <c r="E22" s="10">
        <f t="shared" si="0"/>
        <v>35283.203999999998</v>
      </c>
    </row>
    <row r="23" spans="1:8">
      <c r="A23" s="23" t="s">
        <v>31</v>
      </c>
      <c r="B23" s="8" t="s">
        <v>8</v>
      </c>
      <c r="C23" s="8" t="s">
        <v>9</v>
      </c>
      <c r="D23" s="8">
        <v>3</v>
      </c>
      <c r="E23" s="10">
        <f t="shared" si="0"/>
        <v>76150.8</v>
      </c>
      <c r="G23" s="17"/>
      <c r="H23" s="17"/>
    </row>
    <row r="24" spans="1:8" ht="25.5">
      <c r="A24" s="23" t="s">
        <v>32</v>
      </c>
      <c r="B24" s="8" t="s">
        <v>8</v>
      </c>
      <c r="C24" s="8" t="s">
        <v>9</v>
      </c>
      <c r="D24" s="29">
        <f>E24/9/G10</f>
        <v>0.26623489181991522</v>
      </c>
      <c r="E24" s="10">
        <v>6758</v>
      </c>
      <c r="F24" s="27"/>
      <c r="G24" s="17"/>
      <c r="H24" s="17"/>
    </row>
    <row r="25" spans="1:8">
      <c r="A25" s="24" t="s">
        <v>37</v>
      </c>
      <c r="B25" s="25" t="s">
        <v>38</v>
      </c>
      <c r="C25" s="25" t="s">
        <v>34</v>
      </c>
      <c r="D25" s="25" t="s">
        <v>42</v>
      </c>
      <c r="E25" s="26">
        <v>39743.35</v>
      </c>
      <c r="G25" s="17"/>
      <c r="H25" s="17"/>
    </row>
    <row r="26" spans="1:8">
      <c r="A26" s="24" t="s">
        <v>49</v>
      </c>
      <c r="B26" s="25" t="s">
        <v>50</v>
      </c>
      <c r="C26" s="25" t="s">
        <v>34</v>
      </c>
      <c r="D26" s="25" t="s">
        <v>43</v>
      </c>
      <c r="E26" s="26">
        <v>5000</v>
      </c>
      <c r="G26" s="17"/>
      <c r="H26" s="17"/>
    </row>
    <row r="27" spans="1:8">
      <c r="A27" s="24" t="s">
        <v>48</v>
      </c>
      <c r="B27" s="25" t="s">
        <v>52</v>
      </c>
      <c r="C27" s="25" t="s">
        <v>34</v>
      </c>
      <c r="D27" s="25" t="s">
        <v>43</v>
      </c>
      <c r="E27" s="26">
        <v>13933</v>
      </c>
      <c r="G27" s="17"/>
      <c r="H27" s="17"/>
    </row>
    <row r="28" spans="1:8">
      <c r="A28" s="24" t="s">
        <v>51</v>
      </c>
      <c r="B28" s="25" t="s">
        <v>52</v>
      </c>
      <c r="C28" s="25" t="s">
        <v>34</v>
      </c>
      <c r="D28" s="25" t="s">
        <v>43</v>
      </c>
      <c r="E28" s="31">
        <v>1753</v>
      </c>
      <c r="G28" s="17"/>
      <c r="H28" s="17"/>
    </row>
    <row r="29" spans="1:8">
      <c r="A29" s="24" t="s">
        <v>48</v>
      </c>
      <c r="B29" s="25" t="s">
        <v>53</v>
      </c>
      <c r="C29" s="25" t="s">
        <v>34</v>
      </c>
      <c r="D29" s="25" t="s">
        <v>43</v>
      </c>
      <c r="E29" s="31">
        <v>29750</v>
      </c>
      <c r="G29" s="17"/>
      <c r="H29" s="17"/>
    </row>
    <row r="30" spans="1:8">
      <c r="A30" s="24" t="s">
        <v>48</v>
      </c>
      <c r="B30" s="25" t="s">
        <v>53</v>
      </c>
      <c r="C30" s="25" t="s">
        <v>34</v>
      </c>
      <c r="D30" s="25" t="s">
        <v>43</v>
      </c>
      <c r="E30" s="31">
        <v>8436</v>
      </c>
      <c r="G30" s="17"/>
      <c r="H30" s="17"/>
    </row>
    <row r="31" spans="1:8">
      <c r="A31" s="24" t="s">
        <v>48</v>
      </c>
      <c r="B31" s="25" t="s">
        <v>50</v>
      </c>
      <c r="C31" s="25" t="s">
        <v>34</v>
      </c>
      <c r="D31" s="25" t="s">
        <v>43</v>
      </c>
      <c r="E31" s="31">
        <v>22950</v>
      </c>
      <c r="G31" s="17"/>
      <c r="H31" s="17"/>
    </row>
    <row r="32" spans="1:8">
      <c r="A32" s="24" t="s">
        <v>48</v>
      </c>
      <c r="B32" s="25" t="s">
        <v>50</v>
      </c>
      <c r="C32" s="25" t="s">
        <v>34</v>
      </c>
      <c r="D32" s="25" t="s">
        <v>43</v>
      </c>
      <c r="E32" s="31">
        <v>18000</v>
      </c>
      <c r="G32" s="17"/>
      <c r="H32" s="17"/>
    </row>
    <row r="33" spans="1:8" ht="19.5" thickBot="1">
      <c r="A33" s="12" t="s">
        <v>17</v>
      </c>
      <c r="B33" s="13"/>
      <c r="C33" s="28" t="s">
        <v>34</v>
      </c>
      <c r="D33" s="14"/>
      <c r="E33" s="15">
        <f>SUM(E12:E32)</f>
        <v>566196.29799999995</v>
      </c>
      <c r="G33" s="17"/>
      <c r="H33" s="17"/>
    </row>
    <row r="34" spans="1:8">
      <c r="A34" s="5"/>
      <c r="B34" s="5"/>
      <c r="C34" s="5"/>
      <c r="D34" s="5"/>
      <c r="E34" s="6"/>
    </row>
    <row r="35" spans="1:8" ht="33" customHeight="1">
      <c r="A35" s="39" t="s">
        <v>65</v>
      </c>
      <c r="B35" s="39"/>
      <c r="C35" s="39"/>
      <c r="D35" s="39"/>
      <c r="E35" s="39"/>
    </row>
    <row r="36" spans="1:8">
      <c r="A36" s="5"/>
      <c r="B36" s="5"/>
      <c r="C36" s="5"/>
      <c r="D36" s="5"/>
      <c r="E36" s="6"/>
    </row>
    <row r="37" spans="1:8">
      <c r="A37" s="39" t="s">
        <v>40</v>
      </c>
      <c r="B37" s="39"/>
      <c r="C37" s="39"/>
      <c r="D37" s="39"/>
      <c r="E37" s="39"/>
    </row>
    <row r="38" spans="1:8">
      <c r="A38" s="5"/>
      <c r="B38" s="5"/>
      <c r="C38" s="5"/>
      <c r="D38" s="5"/>
      <c r="E38" s="6"/>
    </row>
    <row r="39" spans="1:8">
      <c r="A39" s="40" t="s">
        <v>41</v>
      </c>
      <c r="B39" s="40"/>
      <c r="C39" s="40"/>
      <c r="D39" s="40"/>
      <c r="E39" s="40"/>
    </row>
    <row r="40" spans="1:8">
      <c r="A40" s="5"/>
      <c r="B40" s="5"/>
      <c r="C40" s="5"/>
      <c r="D40" s="5"/>
      <c r="E40" s="6"/>
    </row>
    <row r="41" spans="1:8" ht="33" customHeight="1">
      <c r="A41" s="39" t="s">
        <v>18</v>
      </c>
      <c r="B41" s="39"/>
      <c r="C41" s="39"/>
      <c r="D41" s="39"/>
      <c r="E41" s="39"/>
    </row>
    <row r="42" spans="1:8">
      <c r="A42" s="5"/>
      <c r="B42" s="5"/>
      <c r="C42" s="5"/>
      <c r="D42" s="5"/>
      <c r="E42" s="6"/>
    </row>
    <row r="43" spans="1:8">
      <c r="A43" s="5"/>
      <c r="B43" s="5"/>
      <c r="C43" s="5"/>
      <c r="D43" s="5"/>
      <c r="E43" s="6"/>
    </row>
    <row r="44" spans="1:8">
      <c r="A44" s="41" t="s">
        <v>19</v>
      </c>
      <c r="B44" s="41"/>
      <c r="C44" s="41"/>
      <c r="D44" s="41"/>
      <c r="E44" s="41"/>
    </row>
    <row r="45" spans="1:8">
      <c r="A45" s="5"/>
      <c r="B45" s="5"/>
      <c r="C45" s="5"/>
      <c r="D45" s="5"/>
      <c r="E45" s="6"/>
    </row>
    <row r="46" spans="1:8">
      <c r="A46" s="5" t="s">
        <v>44</v>
      </c>
      <c r="B46" s="5" t="s">
        <v>45</v>
      </c>
      <c r="C46" s="5"/>
      <c r="D46" s="5"/>
      <c r="E46" s="6" t="s">
        <v>22</v>
      </c>
    </row>
    <row r="47" spans="1:8">
      <c r="A47" s="5"/>
      <c r="B47" s="5"/>
      <c r="C47" s="5"/>
      <c r="D47" s="5"/>
      <c r="E47" s="6" t="s">
        <v>24</v>
      </c>
    </row>
    <row r="48" spans="1:8">
      <c r="A48" s="5"/>
      <c r="B48" s="5"/>
      <c r="C48" s="5"/>
      <c r="D48" s="5"/>
      <c r="E48" s="6"/>
    </row>
    <row r="49" spans="1:5">
      <c r="A49" s="5" t="s">
        <v>20</v>
      </c>
      <c r="B49" s="5" t="s">
        <v>36</v>
      </c>
      <c r="C49" s="5"/>
      <c r="D49" s="5"/>
    </row>
    <row r="50" spans="1:5">
      <c r="A50" s="5"/>
      <c r="B50" s="40" t="s">
        <v>64</v>
      </c>
      <c r="C50" s="40"/>
      <c r="D50" s="40"/>
      <c r="E50" s="6" t="s">
        <v>22</v>
      </c>
    </row>
    <row r="51" spans="1:5">
      <c r="A51" s="5"/>
      <c r="B51" s="5"/>
      <c r="C51" s="5"/>
      <c r="D51" s="5"/>
      <c r="E51" s="6" t="s">
        <v>24</v>
      </c>
    </row>
    <row r="52" spans="1:5">
      <c r="A52" s="5"/>
      <c r="B52" s="5"/>
      <c r="C52" s="5"/>
      <c r="D52" s="5"/>
      <c r="E52" s="6"/>
    </row>
    <row r="53" spans="1:5">
      <c r="A53" s="5" t="s">
        <v>25</v>
      </c>
      <c r="B53" s="5" t="s">
        <v>21</v>
      </c>
      <c r="C53" s="5"/>
      <c r="D53" s="5"/>
      <c r="E53" s="6" t="s">
        <v>22</v>
      </c>
    </row>
    <row r="54" spans="1:5">
      <c r="A54" s="5"/>
      <c r="B54" s="35" t="s">
        <v>23</v>
      </c>
      <c r="C54" s="35"/>
      <c r="D54" s="35"/>
      <c r="E54" s="6" t="s">
        <v>24</v>
      </c>
    </row>
    <row r="55" spans="1:5">
      <c r="A55" s="5"/>
      <c r="B55" s="5"/>
      <c r="C55" s="5"/>
      <c r="D55" s="5"/>
      <c r="E55" s="6"/>
    </row>
  </sheetData>
  <mergeCells count="12">
    <mergeCell ref="B54:D54"/>
    <mergeCell ref="A1:E1"/>
    <mergeCell ref="A2:E2"/>
    <mergeCell ref="D4:E4"/>
    <mergeCell ref="A7:E7"/>
    <mergeCell ref="A9:E9"/>
    <mergeCell ref="A35:E35"/>
    <mergeCell ref="A37:E37"/>
    <mergeCell ref="A39:E39"/>
    <mergeCell ref="A41:E41"/>
    <mergeCell ref="A44:E44"/>
    <mergeCell ref="B50:D50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5"/>
  <sheetViews>
    <sheetView workbookViewId="0">
      <selection activeCell="J30" sqref="J30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33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38" t="s">
        <v>55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9" t="s">
        <v>39</v>
      </c>
      <c r="B7" s="39"/>
      <c r="C7" s="39"/>
      <c r="D7" s="39"/>
      <c r="E7" s="39"/>
    </row>
    <row r="8" spans="1:7">
      <c r="A8" s="3"/>
      <c r="B8" s="3"/>
      <c r="C8" s="3"/>
      <c r="D8" s="3"/>
      <c r="E8" s="4"/>
    </row>
    <row r="9" spans="1:7" ht="45.75" customHeight="1">
      <c r="A9" s="39" t="s">
        <v>33</v>
      </c>
      <c r="B9" s="39"/>
      <c r="C9" s="39"/>
      <c r="D9" s="39"/>
      <c r="E9" s="39"/>
    </row>
    <row r="10" spans="1:7" ht="15.75" thickBot="1">
      <c r="A10" s="5"/>
      <c r="B10" s="5"/>
      <c r="C10" s="5"/>
      <c r="D10" s="5"/>
      <c r="E10" s="6"/>
      <c r="G10">
        <v>2820.4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 t="s">
        <v>56</v>
      </c>
      <c r="E12" s="10">
        <f>0.26*$G$10*4+0.52*2*G10</f>
        <v>5866.4320000000007</v>
      </c>
    </row>
    <row r="13" spans="1:7" ht="54.75" customHeight="1">
      <c r="A13" s="23" t="s">
        <v>27</v>
      </c>
      <c r="B13" s="8" t="s">
        <v>8</v>
      </c>
      <c r="C13" s="8" t="s">
        <v>9</v>
      </c>
      <c r="D13" s="9" t="s">
        <v>57</v>
      </c>
      <c r="E13" s="10">
        <f>0.13*$G$10*4+0.77*2*G10</f>
        <v>5810.0240000000003</v>
      </c>
    </row>
    <row r="14" spans="1:7" ht="38.25">
      <c r="A14" s="23" t="s">
        <v>26</v>
      </c>
      <c r="B14" s="8" t="s">
        <v>8</v>
      </c>
      <c r="C14" s="8" t="s">
        <v>9</v>
      </c>
      <c r="D14" s="9" t="s">
        <v>58</v>
      </c>
      <c r="E14" s="10">
        <f>1.04*$G$10*4+1.15*2*G10</f>
        <v>18219.784</v>
      </c>
    </row>
    <row r="15" spans="1:7">
      <c r="A15" s="7" t="s">
        <v>11</v>
      </c>
      <c r="B15" s="8" t="s">
        <v>35</v>
      </c>
      <c r="C15" s="8" t="s">
        <v>9</v>
      </c>
      <c r="D15" s="9">
        <v>0.11</v>
      </c>
      <c r="E15" s="10">
        <f t="shared" ref="E15:E24" si="0">D15*$G$10*6</f>
        <v>1861.4640000000002</v>
      </c>
    </row>
    <row r="16" spans="1:7" ht="25.5">
      <c r="A16" s="7" t="s">
        <v>10</v>
      </c>
      <c r="B16" s="8" t="s">
        <v>35</v>
      </c>
      <c r="C16" s="8" t="s">
        <v>9</v>
      </c>
      <c r="D16" s="8" t="s">
        <v>59</v>
      </c>
      <c r="E16" s="10">
        <f>2.44*$G$10*4+3.11*2*G10</f>
        <v>45069.991999999998</v>
      </c>
    </row>
    <row r="17" spans="1:8">
      <c r="A17" s="7" t="s">
        <v>29</v>
      </c>
      <c r="B17" s="8" t="s">
        <v>8</v>
      </c>
      <c r="C17" s="8" t="s">
        <v>9</v>
      </c>
      <c r="D17" s="9" t="s">
        <v>60</v>
      </c>
      <c r="E17" s="10">
        <f>3.18*$G$10*4+4.15*2*G10</f>
        <v>59284.808000000005</v>
      </c>
    </row>
    <row r="18" spans="1:8" ht="21" customHeight="1">
      <c r="A18" s="23" t="s">
        <v>30</v>
      </c>
      <c r="B18" s="8" t="s">
        <v>8</v>
      </c>
      <c r="C18" s="8" t="s">
        <v>9</v>
      </c>
      <c r="D18" s="9" t="s">
        <v>61</v>
      </c>
      <c r="E18" s="10">
        <f>1.09*$G$10*4+1.97*2*G10</f>
        <v>23409.32</v>
      </c>
    </row>
    <row r="19" spans="1:8" ht="25.5">
      <c r="A19" s="7" t="s">
        <v>12</v>
      </c>
      <c r="B19" s="8" t="s">
        <v>13</v>
      </c>
      <c r="C19" s="8" t="s">
        <v>9</v>
      </c>
      <c r="D19" s="9">
        <v>0.98</v>
      </c>
      <c r="E19" s="10">
        <f t="shared" si="0"/>
        <v>16583.952000000001</v>
      </c>
    </row>
    <row r="20" spans="1:8" ht="25.5">
      <c r="A20" s="7" t="s">
        <v>14</v>
      </c>
      <c r="B20" s="8" t="s">
        <v>13</v>
      </c>
      <c r="C20" s="8" t="s">
        <v>9</v>
      </c>
      <c r="D20" s="11">
        <v>0.61</v>
      </c>
      <c r="E20" s="10">
        <f t="shared" si="0"/>
        <v>10322.664000000001</v>
      </c>
    </row>
    <row r="21" spans="1:8" ht="25.5">
      <c r="A21" s="7" t="s">
        <v>15</v>
      </c>
      <c r="B21" s="8" t="s">
        <v>13</v>
      </c>
      <c r="C21" s="8" t="s">
        <v>9</v>
      </c>
      <c r="D21" s="8">
        <v>0.35</v>
      </c>
      <c r="E21" s="10">
        <f t="shared" si="0"/>
        <v>5922.84</v>
      </c>
    </row>
    <row r="22" spans="1:8" ht="25.5">
      <c r="A22" s="7" t="s">
        <v>16</v>
      </c>
      <c r="B22" s="8" t="s">
        <v>8</v>
      </c>
      <c r="C22" s="8" t="s">
        <v>9</v>
      </c>
      <c r="D22" s="8">
        <v>1.39</v>
      </c>
      <c r="E22" s="10">
        <f t="shared" si="0"/>
        <v>23522.135999999999</v>
      </c>
    </row>
    <row r="23" spans="1:8">
      <c r="A23" s="23" t="s">
        <v>31</v>
      </c>
      <c r="B23" s="8" t="s">
        <v>8</v>
      </c>
      <c r="C23" s="8" t="s">
        <v>9</v>
      </c>
      <c r="D23" s="8">
        <v>3</v>
      </c>
      <c r="E23" s="10">
        <f t="shared" si="0"/>
        <v>50767.200000000004</v>
      </c>
      <c r="G23" s="17"/>
      <c r="H23" s="17"/>
    </row>
    <row r="24" spans="1:8" ht="25.5">
      <c r="A24" s="23" t="s">
        <v>32</v>
      </c>
      <c r="B24" s="8" t="s">
        <v>8</v>
      </c>
      <c r="C24" s="8" t="s">
        <v>9</v>
      </c>
      <c r="D24" s="29">
        <v>0.17</v>
      </c>
      <c r="E24" s="10">
        <f t="shared" si="0"/>
        <v>2876.8080000000004</v>
      </c>
      <c r="F24" s="27"/>
      <c r="G24" s="17"/>
      <c r="H24" s="17"/>
    </row>
    <row r="25" spans="1:8">
      <c r="A25" s="24" t="s">
        <v>37</v>
      </c>
      <c r="B25" s="25" t="s">
        <v>38</v>
      </c>
      <c r="C25" s="25" t="s">
        <v>34</v>
      </c>
      <c r="D25" s="25" t="s">
        <v>42</v>
      </c>
      <c r="E25" s="26">
        <v>19756.060000000001</v>
      </c>
      <c r="G25" s="17"/>
      <c r="H25" s="17"/>
    </row>
    <row r="26" spans="1:8">
      <c r="A26" s="24" t="s">
        <v>49</v>
      </c>
      <c r="B26" s="25" t="s">
        <v>50</v>
      </c>
      <c r="C26" s="25" t="s">
        <v>34</v>
      </c>
      <c r="D26" s="25" t="s">
        <v>43</v>
      </c>
      <c r="E26" s="26">
        <v>5000</v>
      </c>
      <c r="G26" s="17"/>
      <c r="H26" s="17"/>
    </row>
    <row r="27" spans="1:8">
      <c r="A27" s="24" t="s">
        <v>48</v>
      </c>
      <c r="B27" s="25" t="s">
        <v>52</v>
      </c>
      <c r="C27" s="25" t="s">
        <v>34</v>
      </c>
      <c r="D27" s="25" t="s">
        <v>43</v>
      </c>
      <c r="E27" s="26">
        <v>13933</v>
      </c>
      <c r="G27" s="17"/>
      <c r="H27" s="17"/>
    </row>
    <row r="28" spans="1:8">
      <c r="A28" s="24" t="s">
        <v>51</v>
      </c>
      <c r="B28" s="25" t="s">
        <v>52</v>
      </c>
      <c r="C28" s="25" t="s">
        <v>34</v>
      </c>
      <c r="D28" s="25" t="s">
        <v>43</v>
      </c>
      <c r="E28" s="31">
        <v>1753</v>
      </c>
      <c r="G28" s="17"/>
      <c r="H28" s="17"/>
    </row>
    <row r="29" spans="1:8">
      <c r="A29" s="24" t="s">
        <v>48</v>
      </c>
      <c r="B29" s="25" t="s">
        <v>53</v>
      </c>
      <c r="C29" s="25" t="s">
        <v>34</v>
      </c>
      <c r="D29" s="25" t="s">
        <v>43</v>
      </c>
      <c r="E29" s="31">
        <v>29750</v>
      </c>
      <c r="G29" s="17"/>
      <c r="H29" s="17"/>
    </row>
    <row r="30" spans="1:8">
      <c r="A30" s="24" t="s">
        <v>48</v>
      </c>
      <c r="B30" s="25" t="s">
        <v>53</v>
      </c>
      <c r="C30" s="25" t="s">
        <v>34</v>
      </c>
      <c r="D30" s="25" t="s">
        <v>43</v>
      </c>
      <c r="E30" s="31">
        <v>8436</v>
      </c>
      <c r="G30" s="17"/>
      <c r="H30" s="17"/>
    </row>
    <row r="31" spans="1:8">
      <c r="A31" s="24" t="s">
        <v>48</v>
      </c>
      <c r="B31" s="25" t="s">
        <v>50</v>
      </c>
      <c r="C31" s="25" t="s">
        <v>34</v>
      </c>
      <c r="D31" s="25" t="s">
        <v>43</v>
      </c>
      <c r="E31" s="31">
        <v>22950</v>
      </c>
      <c r="G31" s="17"/>
      <c r="H31" s="17"/>
    </row>
    <row r="32" spans="1:8">
      <c r="A32" s="24" t="s">
        <v>48</v>
      </c>
      <c r="B32" s="25" t="s">
        <v>50</v>
      </c>
      <c r="C32" s="25" t="s">
        <v>34</v>
      </c>
      <c r="D32" s="25" t="s">
        <v>43</v>
      </c>
      <c r="E32" s="31">
        <v>18000</v>
      </c>
      <c r="G32" s="17"/>
      <c r="H32" s="17"/>
    </row>
    <row r="33" spans="1:8" ht="19.5" thickBot="1">
      <c r="A33" s="12" t="s">
        <v>17</v>
      </c>
      <c r="B33" s="13"/>
      <c r="C33" s="28" t="s">
        <v>34</v>
      </c>
      <c r="D33" s="14"/>
      <c r="E33" s="15">
        <f>SUM(E12:E32)</f>
        <v>389095.484</v>
      </c>
      <c r="G33" s="17"/>
      <c r="H33" s="17"/>
    </row>
    <row r="34" spans="1:8">
      <c r="A34" s="5"/>
      <c r="B34" s="5"/>
      <c r="C34" s="5"/>
      <c r="D34" s="5"/>
      <c r="E34" s="6"/>
    </row>
    <row r="35" spans="1:8" ht="33" customHeight="1">
      <c r="A35" s="39" t="s">
        <v>62</v>
      </c>
      <c r="B35" s="39"/>
      <c r="C35" s="39"/>
      <c r="D35" s="39"/>
      <c r="E35" s="39"/>
    </row>
    <row r="36" spans="1:8">
      <c r="A36" s="5"/>
      <c r="B36" s="5"/>
      <c r="C36" s="5"/>
      <c r="D36" s="5"/>
      <c r="E36" s="6"/>
    </row>
    <row r="37" spans="1:8">
      <c r="A37" s="39" t="s">
        <v>40</v>
      </c>
      <c r="B37" s="39"/>
      <c r="C37" s="39"/>
      <c r="D37" s="39"/>
      <c r="E37" s="39"/>
    </row>
    <row r="38" spans="1:8">
      <c r="A38" s="5"/>
      <c r="B38" s="5"/>
      <c r="C38" s="5"/>
      <c r="D38" s="5"/>
      <c r="E38" s="6"/>
    </row>
    <row r="39" spans="1:8">
      <c r="A39" s="40" t="s">
        <v>41</v>
      </c>
      <c r="B39" s="40"/>
      <c r="C39" s="40"/>
      <c r="D39" s="40"/>
      <c r="E39" s="40"/>
    </row>
    <row r="40" spans="1:8">
      <c r="A40" s="5"/>
      <c r="B40" s="5"/>
      <c r="C40" s="5"/>
      <c r="D40" s="5"/>
      <c r="E40" s="6"/>
    </row>
    <row r="41" spans="1:8" ht="33" customHeight="1">
      <c r="A41" s="39" t="s">
        <v>18</v>
      </c>
      <c r="B41" s="39"/>
      <c r="C41" s="39"/>
      <c r="D41" s="39"/>
      <c r="E41" s="39"/>
    </row>
    <row r="42" spans="1:8">
      <c r="A42" s="5"/>
      <c r="B42" s="5"/>
      <c r="C42" s="5"/>
      <c r="D42" s="5"/>
      <c r="E42" s="6"/>
    </row>
    <row r="43" spans="1:8">
      <c r="A43" s="5"/>
      <c r="B43" s="5"/>
      <c r="C43" s="5"/>
      <c r="D43" s="5"/>
      <c r="E43" s="6"/>
    </row>
    <row r="44" spans="1:8">
      <c r="A44" s="41" t="s">
        <v>19</v>
      </c>
      <c r="B44" s="41"/>
      <c r="C44" s="41"/>
      <c r="D44" s="41"/>
      <c r="E44" s="41"/>
    </row>
    <row r="45" spans="1:8">
      <c r="A45" s="5"/>
      <c r="B45" s="5"/>
      <c r="C45" s="5"/>
      <c r="D45" s="5"/>
      <c r="E45" s="6"/>
    </row>
    <row r="46" spans="1:8">
      <c r="A46" s="5" t="s">
        <v>44</v>
      </c>
      <c r="B46" s="5" t="s">
        <v>45</v>
      </c>
      <c r="C46" s="5"/>
      <c r="D46" s="5"/>
      <c r="E46" s="6" t="s">
        <v>22</v>
      </c>
    </row>
    <row r="47" spans="1:8">
      <c r="A47" s="5"/>
      <c r="B47" s="5"/>
      <c r="C47" s="5"/>
      <c r="D47" s="5"/>
      <c r="E47" s="6" t="s">
        <v>24</v>
      </c>
    </row>
    <row r="48" spans="1:8">
      <c r="A48" s="5"/>
      <c r="B48" s="5"/>
      <c r="C48" s="5"/>
      <c r="D48" s="5"/>
      <c r="E48" s="6"/>
    </row>
    <row r="49" spans="1:5">
      <c r="A49" s="5" t="s">
        <v>20</v>
      </c>
      <c r="B49" s="5" t="s">
        <v>36</v>
      </c>
      <c r="C49" s="5"/>
      <c r="D49" s="5"/>
    </row>
    <row r="50" spans="1:5">
      <c r="A50" s="5"/>
      <c r="B50" s="40" t="s">
        <v>46</v>
      </c>
      <c r="C50" s="40"/>
      <c r="D50" s="40"/>
      <c r="E50" s="6" t="s">
        <v>22</v>
      </c>
    </row>
    <row r="51" spans="1:5">
      <c r="A51" s="5"/>
      <c r="B51" s="5"/>
      <c r="C51" s="5"/>
      <c r="D51" s="5"/>
      <c r="E51" s="6" t="s">
        <v>24</v>
      </c>
    </row>
    <row r="52" spans="1:5">
      <c r="A52" s="5"/>
      <c r="B52" s="5"/>
      <c r="C52" s="5"/>
      <c r="D52" s="5"/>
      <c r="E52" s="6"/>
    </row>
    <row r="53" spans="1:5">
      <c r="A53" s="5" t="s">
        <v>25</v>
      </c>
      <c r="B53" s="5" t="s">
        <v>21</v>
      </c>
      <c r="C53" s="5"/>
      <c r="D53" s="5"/>
      <c r="E53" s="6" t="s">
        <v>22</v>
      </c>
    </row>
    <row r="54" spans="1:5">
      <c r="A54" s="5"/>
      <c r="B54" s="35" t="s">
        <v>23</v>
      </c>
      <c r="C54" s="35"/>
      <c r="D54" s="35"/>
      <c r="E54" s="6" t="s">
        <v>24</v>
      </c>
    </row>
    <row r="55" spans="1:5">
      <c r="A55" s="5"/>
      <c r="B55" s="5"/>
      <c r="C55" s="5"/>
      <c r="D55" s="5"/>
      <c r="E55" s="6"/>
    </row>
  </sheetData>
  <mergeCells count="12">
    <mergeCell ref="B54:D54"/>
    <mergeCell ref="A1:E1"/>
    <mergeCell ref="A2:E2"/>
    <mergeCell ref="D4:E4"/>
    <mergeCell ref="A7:E7"/>
    <mergeCell ref="A9:E9"/>
    <mergeCell ref="A35:E35"/>
    <mergeCell ref="A37:E37"/>
    <mergeCell ref="A39:E39"/>
    <mergeCell ref="A41:E41"/>
    <mergeCell ref="A44:E44"/>
    <mergeCell ref="B50:D50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3"/>
  <sheetViews>
    <sheetView topLeftCell="A19" workbookViewId="0">
      <selection activeCell="L27" sqref="L27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33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38" t="s">
        <v>47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9" t="s">
        <v>39</v>
      </c>
      <c r="B7" s="39"/>
      <c r="C7" s="39"/>
      <c r="D7" s="39"/>
      <c r="E7" s="39"/>
    </row>
    <row r="8" spans="1:7">
      <c r="A8" s="3"/>
      <c r="B8" s="3"/>
      <c r="C8" s="3"/>
      <c r="D8" s="3"/>
      <c r="E8" s="4"/>
    </row>
    <row r="9" spans="1:7" ht="45.75" customHeight="1">
      <c r="A9" s="39" t="s">
        <v>33</v>
      </c>
      <c r="B9" s="39"/>
      <c r="C9" s="39"/>
      <c r="D9" s="39"/>
      <c r="E9" s="39"/>
    </row>
    <row r="10" spans="1:7" ht="15.75" thickBot="1">
      <c r="A10" s="5"/>
      <c r="B10" s="5"/>
      <c r="C10" s="5"/>
      <c r="D10" s="5"/>
      <c r="E10" s="6"/>
      <c r="G10">
        <v>2820.4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0.26</v>
      </c>
      <c r="E12" s="10">
        <f>D12*$G$10*3</f>
        <v>2199.9120000000003</v>
      </c>
    </row>
    <row r="13" spans="1:7" ht="54.75" customHeight="1">
      <c r="A13" s="23" t="s">
        <v>27</v>
      </c>
      <c r="B13" s="8" t="s">
        <v>8</v>
      </c>
      <c r="C13" s="8" t="s">
        <v>9</v>
      </c>
      <c r="D13" s="9">
        <v>0.13</v>
      </c>
      <c r="E13" s="10">
        <f t="shared" ref="E13:E24" si="0">D13*$G$10*3</f>
        <v>1099.9560000000001</v>
      </c>
    </row>
    <row r="14" spans="1:7" ht="38.25">
      <c r="A14" s="23" t="s">
        <v>26</v>
      </c>
      <c r="B14" s="8" t="s">
        <v>8</v>
      </c>
      <c r="C14" s="8" t="s">
        <v>9</v>
      </c>
      <c r="D14" s="9">
        <v>1.04</v>
      </c>
      <c r="E14" s="10">
        <f t="shared" si="0"/>
        <v>8799.648000000001</v>
      </c>
    </row>
    <row r="15" spans="1:7">
      <c r="A15" s="7" t="s">
        <v>11</v>
      </c>
      <c r="B15" s="8" t="s">
        <v>35</v>
      </c>
      <c r="C15" s="8" t="s">
        <v>9</v>
      </c>
      <c r="D15" s="9">
        <v>0.11</v>
      </c>
      <c r="E15" s="10">
        <f t="shared" si="0"/>
        <v>930.73200000000008</v>
      </c>
    </row>
    <row r="16" spans="1:7" ht="25.5">
      <c r="A16" s="7" t="s">
        <v>10</v>
      </c>
      <c r="B16" s="8" t="s">
        <v>35</v>
      </c>
      <c r="C16" s="8" t="s">
        <v>9</v>
      </c>
      <c r="D16" s="8">
        <v>2.44</v>
      </c>
      <c r="E16" s="10">
        <f t="shared" si="0"/>
        <v>20645.328000000001</v>
      </c>
    </row>
    <row r="17" spans="1:8">
      <c r="A17" s="7" t="s">
        <v>29</v>
      </c>
      <c r="B17" s="8" t="s">
        <v>8</v>
      </c>
      <c r="C17" s="8" t="s">
        <v>9</v>
      </c>
      <c r="D17" s="9">
        <v>3.18</v>
      </c>
      <c r="E17" s="10">
        <f t="shared" si="0"/>
        <v>26906.616000000002</v>
      </c>
    </row>
    <row r="18" spans="1:8" ht="21" customHeight="1">
      <c r="A18" s="23" t="s">
        <v>30</v>
      </c>
      <c r="B18" s="8" t="s">
        <v>8</v>
      </c>
      <c r="C18" s="8" t="s">
        <v>9</v>
      </c>
      <c r="D18" s="9">
        <v>1.0900000000000001</v>
      </c>
      <c r="E18" s="10">
        <f t="shared" si="0"/>
        <v>9222.7080000000005</v>
      </c>
    </row>
    <row r="19" spans="1:8" ht="25.5">
      <c r="A19" s="7" t="s">
        <v>12</v>
      </c>
      <c r="B19" s="8" t="s">
        <v>13</v>
      </c>
      <c r="C19" s="8" t="s">
        <v>9</v>
      </c>
      <c r="D19" s="9">
        <v>0.98</v>
      </c>
      <c r="E19" s="10">
        <f t="shared" si="0"/>
        <v>8291.9760000000006</v>
      </c>
    </row>
    <row r="20" spans="1:8" ht="25.5">
      <c r="A20" s="7" t="s">
        <v>14</v>
      </c>
      <c r="B20" s="8" t="s">
        <v>13</v>
      </c>
      <c r="C20" s="8" t="s">
        <v>9</v>
      </c>
      <c r="D20" s="11">
        <v>0.61</v>
      </c>
      <c r="E20" s="10">
        <f t="shared" si="0"/>
        <v>5161.3320000000003</v>
      </c>
    </row>
    <row r="21" spans="1:8" ht="25.5">
      <c r="A21" s="7" t="s">
        <v>15</v>
      </c>
      <c r="B21" s="8" t="s">
        <v>13</v>
      </c>
      <c r="C21" s="8" t="s">
        <v>9</v>
      </c>
      <c r="D21" s="8">
        <v>0.35</v>
      </c>
      <c r="E21" s="10">
        <f t="shared" si="0"/>
        <v>2961.42</v>
      </c>
    </row>
    <row r="22" spans="1:8" ht="25.5">
      <c r="A22" s="7" t="s">
        <v>16</v>
      </c>
      <c r="B22" s="8" t="s">
        <v>8</v>
      </c>
      <c r="C22" s="8" t="s">
        <v>9</v>
      </c>
      <c r="D22" s="8">
        <v>1.39</v>
      </c>
      <c r="E22" s="10">
        <f t="shared" si="0"/>
        <v>11761.067999999999</v>
      </c>
    </row>
    <row r="23" spans="1:8">
      <c r="A23" s="23" t="s">
        <v>31</v>
      </c>
      <c r="B23" s="8" t="s">
        <v>8</v>
      </c>
      <c r="C23" s="8" t="s">
        <v>9</v>
      </c>
      <c r="D23" s="8">
        <v>3</v>
      </c>
      <c r="E23" s="10">
        <f t="shared" si="0"/>
        <v>25383.600000000002</v>
      </c>
      <c r="G23" s="17"/>
      <c r="H23" s="17"/>
    </row>
    <row r="24" spans="1:8" ht="25.5">
      <c r="A24" s="23" t="s">
        <v>32</v>
      </c>
      <c r="B24" s="8" t="s">
        <v>8</v>
      </c>
      <c r="C24" s="8" t="s">
        <v>9</v>
      </c>
      <c r="D24" s="29">
        <v>0.17</v>
      </c>
      <c r="E24" s="10">
        <f t="shared" si="0"/>
        <v>1438.4040000000002</v>
      </c>
      <c r="F24" s="27"/>
      <c r="G24" s="17"/>
      <c r="H24" s="17"/>
    </row>
    <row r="25" spans="1:8">
      <c r="A25" s="24" t="s">
        <v>37</v>
      </c>
      <c r="B25" s="25" t="s">
        <v>38</v>
      </c>
      <c r="C25" s="25" t="s">
        <v>34</v>
      </c>
      <c r="D25" s="25" t="s">
        <v>42</v>
      </c>
      <c r="E25" s="26">
        <v>8280</v>
      </c>
      <c r="G25" s="17"/>
      <c r="H25" s="17"/>
    </row>
    <row r="26" spans="1:8">
      <c r="A26" s="24" t="s">
        <v>49</v>
      </c>
      <c r="B26" s="25" t="s">
        <v>50</v>
      </c>
      <c r="C26" s="25" t="s">
        <v>34</v>
      </c>
      <c r="D26" s="25" t="s">
        <v>43</v>
      </c>
      <c r="E26" s="26">
        <v>5000</v>
      </c>
      <c r="G26" s="17"/>
      <c r="H26" s="17"/>
    </row>
    <row r="27" spans="1:8">
      <c r="A27" s="24" t="s">
        <v>48</v>
      </c>
      <c r="B27" s="25" t="s">
        <v>52</v>
      </c>
      <c r="C27" s="25" t="s">
        <v>34</v>
      </c>
      <c r="D27" s="25" t="s">
        <v>43</v>
      </c>
      <c r="E27" s="26">
        <v>13933</v>
      </c>
      <c r="G27" s="17"/>
      <c r="H27" s="17"/>
    </row>
    <row r="28" spans="1:8">
      <c r="A28" s="24" t="s">
        <v>51</v>
      </c>
      <c r="B28" s="25" t="s">
        <v>52</v>
      </c>
      <c r="C28" s="25" t="s">
        <v>34</v>
      </c>
      <c r="D28" s="25" t="s">
        <v>43</v>
      </c>
      <c r="E28" s="31">
        <v>1753</v>
      </c>
      <c r="G28" s="17"/>
      <c r="H28" s="17"/>
    </row>
    <row r="29" spans="1:8">
      <c r="A29" s="24" t="s">
        <v>48</v>
      </c>
      <c r="B29" s="25" t="s">
        <v>53</v>
      </c>
      <c r="C29" s="25" t="s">
        <v>34</v>
      </c>
      <c r="D29" s="25" t="s">
        <v>43</v>
      </c>
      <c r="E29" s="31">
        <v>29750</v>
      </c>
      <c r="G29" s="17"/>
      <c r="H29" s="17"/>
    </row>
    <row r="30" spans="1:8">
      <c r="A30" s="24" t="s">
        <v>48</v>
      </c>
      <c r="B30" s="25" t="s">
        <v>53</v>
      </c>
      <c r="C30" s="25" t="s">
        <v>34</v>
      </c>
      <c r="D30" s="25" t="s">
        <v>43</v>
      </c>
      <c r="E30" s="31">
        <v>8436</v>
      </c>
      <c r="G30" s="17"/>
      <c r="H30" s="17"/>
    </row>
    <row r="31" spans="1:8" ht="19.5" thickBot="1">
      <c r="A31" s="12" t="s">
        <v>17</v>
      </c>
      <c r="B31" s="13"/>
      <c r="C31" s="28" t="s">
        <v>34</v>
      </c>
      <c r="D31" s="14"/>
      <c r="E31" s="15">
        <f>SUM(E12:E30)</f>
        <v>191954.7</v>
      </c>
      <c r="G31" s="17"/>
      <c r="H31" s="17"/>
    </row>
    <row r="32" spans="1:8">
      <c r="A32" s="5"/>
      <c r="B32" s="5"/>
      <c r="C32" s="5"/>
      <c r="D32" s="5"/>
      <c r="E32" s="6"/>
    </row>
    <row r="33" spans="1:5" ht="33" customHeight="1">
      <c r="A33" s="39" t="s">
        <v>54</v>
      </c>
      <c r="B33" s="39"/>
      <c r="C33" s="39"/>
      <c r="D33" s="39"/>
      <c r="E33" s="39"/>
    </row>
    <row r="34" spans="1:5">
      <c r="A34" s="5"/>
      <c r="B34" s="5"/>
      <c r="C34" s="5"/>
      <c r="D34" s="5"/>
      <c r="E34" s="6"/>
    </row>
    <row r="35" spans="1:5">
      <c r="A35" s="39" t="s">
        <v>40</v>
      </c>
      <c r="B35" s="39"/>
      <c r="C35" s="39"/>
      <c r="D35" s="39"/>
      <c r="E35" s="39"/>
    </row>
    <row r="36" spans="1:5">
      <c r="A36" s="5"/>
      <c r="B36" s="5"/>
      <c r="C36" s="5"/>
      <c r="D36" s="5"/>
      <c r="E36" s="6"/>
    </row>
    <row r="37" spans="1:5">
      <c r="A37" s="40" t="s">
        <v>41</v>
      </c>
      <c r="B37" s="40"/>
      <c r="C37" s="40"/>
      <c r="D37" s="40"/>
      <c r="E37" s="40"/>
    </row>
    <row r="38" spans="1:5">
      <c r="A38" s="5"/>
      <c r="B38" s="5"/>
      <c r="C38" s="5"/>
      <c r="D38" s="5"/>
      <c r="E38" s="6"/>
    </row>
    <row r="39" spans="1:5" ht="33" customHeight="1">
      <c r="A39" s="39" t="s">
        <v>18</v>
      </c>
      <c r="B39" s="39"/>
      <c r="C39" s="39"/>
      <c r="D39" s="39"/>
      <c r="E39" s="39"/>
    </row>
    <row r="40" spans="1:5">
      <c r="A40" s="5"/>
      <c r="B40" s="5"/>
      <c r="C40" s="5"/>
      <c r="D40" s="5"/>
      <c r="E40" s="6"/>
    </row>
    <row r="41" spans="1:5">
      <c r="A41" s="5"/>
      <c r="B41" s="5"/>
      <c r="C41" s="5"/>
      <c r="D41" s="5"/>
      <c r="E41" s="6"/>
    </row>
    <row r="42" spans="1:5">
      <c r="A42" s="41" t="s">
        <v>19</v>
      </c>
      <c r="B42" s="41"/>
      <c r="C42" s="41"/>
      <c r="D42" s="41"/>
      <c r="E42" s="41"/>
    </row>
    <row r="43" spans="1:5">
      <c r="A43" s="5"/>
      <c r="B43" s="5"/>
      <c r="C43" s="5"/>
      <c r="D43" s="5"/>
      <c r="E43" s="6"/>
    </row>
    <row r="44" spans="1:5">
      <c r="A44" s="5" t="s">
        <v>44</v>
      </c>
      <c r="B44" s="5" t="s">
        <v>45</v>
      </c>
      <c r="C44" s="5"/>
      <c r="D44" s="5"/>
      <c r="E44" s="6" t="s">
        <v>22</v>
      </c>
    </row>
    <row r="45" spans="1:5">
      <c r="A45" s="5"/>
      <c r="B45" s="5"/>
      <c r="C45" s="5"/>
      <c r="D45" s="5"/>
      <c r="E45" s="6" t="s">
        <v>24</v>
      </c>
    </row>
    <row r="46" spans="1:5">
      <c r="A46" s="5"/>
      <c r="B46" s="5"/>
      <c r="C46" s="5"/>
      <c r="D46" s="5"/>
      <c r="E46" s="6"/>
    </row>
    <row r="47" spans="1:5">
      <c r="A47" s="5" t="s">
        <v>20</v>
      </c>
      <c r="B47" s="5" t="s">
        <v>36</v>
      </c>
      <c r="C47" s="5"/>
      <c r="D47" s="5"/>
    </row>
    <row r="48" spans="1:5">
      <c r="A48" s="5"/>
      <c r="B48" s="40" t="s">
        <v>46</v>
      </c>
      <c r="C48" s="40"/>
      <c r="D48" s="40"/>
      <c r="E48" s="6" t="s">
        <v>22</v>
      </c>
    </row>
    <row r="49" spans="1:5">
      <c r="A49" s="5"/>
      <c r="B49" s="5"/>
      <c r="C49" s="5"/>
      <c r="D49" s="5"/>
      <c r="E49" s="6" t="s">
        <v>24</v>
      </c>
    </row>
    <row r="50" spans="1:5">
      <c r="A50" s="5"/>
      <c r="B50" s="5"/>
      <c r="C50" s="5"/>
      <c r="D50" s="5"/>
      <c r="E50" s="6"/>
    </row>
    <row r="51" spans="1:5">
      <c r="A51" s="5" t="s">
        <v>25</v>
      </c>
      <c r="B51" s="5" t="s">
        <v>21</v>
      </c>
      <c r="C51" s="5"/>
      <c r="D51" s="5"/>
      <c r="E51" s="6" t="s">
        <v>22</v>
      </c>
    </row>
    <row r="52" spans="1:5">
      <c r="A52" s="5"/>
      <c r="B52" s="35" t="s">
        <v>23</v>
      </c>
      <c r="C52" s="35"/>
      <c r="D52" s="35"/>
      <c r="E52" s="6" t="s">
        <v>24</v>
      </c>
    </row>
    <row r="53" spans="1:5">
      <c r="A53" s="5"/>
      <c r="B53" s="5"/>
      <c r="C53" s="5"/>
      <c r="D53" s="5"/>
      <c r="E53" s="6"/>
    </row>
  </sheetData>
  <mergeCells count="12">
    <mergeCell ref="B52:D52"/>
    <mergeCell ref="A1:E1"/>
    <mergeCell ref="A2:E2"/>
    <mergeCell ref="D4:E4"/>
    <mergeCell ref="A7:E7"/>
    <mergeCell ref="A9:E9"/>
    <mergeCell ref="A33:E33"/>
    <mergeCell ref="A35:E35"/>
    <mergeCell ref="A37:E37"/>
    <mergeCell ref="A39:E39"/>
    <mergeCell ref="A42:E42"/>
    <mergeCell ref="B48:D48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2025-03-18T07:40:23Z</cp:lastPrinted>
  <dcterms:created xsi:type="dcterms:W3CDTF">2017-03-13T08:54:22Z</dcterms:created>
  <dcterms:modified xsi:type="dcterms:W3CDTF">2025-03-18T07:42:38Z</dcterms:modified>
</cp:coreProperties>
</file>