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8" r:id="rId1"/>
    <sheet name="3 кв" sheetId="17" r:id="rId2"/>
    <sheet name="2 кв" sheetId="16" r:id="rId3"/>
    <sheet name="1 кв" sheetId="15" r:id="rId4"/>
  </sheets>
  <calcPr calcId="125725" iterateDelta="1E-4"/>
</workbook>
</file>

<file path=xl/calcChain.xml><?xml version="1.0" encoding="utf-8"?>
<calcChain xmlns="http://schemas.openxmlformats.org/spreadsheetml/2006/main">
  <c r="E48" i="18"/>
  <c r="E15"/>
  <c r="D20"/>
  <c r="D24"/>
  <c r="E22"/>
  <c r="E23"/>
  <c r="E21"/>
  <c r="E17"/>
  <c r="E18"/>
  <c r="E19"/>
  <c r="E16"/>
  <c r="E13"/>
  <c r="E14"/>
  <c r="E12"/>
  <c r="E44" i="17"/>
  <c r="E15"/>
  <c r="D15" i="18" l="1"/>
  <c r="E22" i="17"/>
  <c r="E23"/>
  <c r="E21"/>
  <c r="E17"/>
  <c r="E18"/>
  <c r="E19"/>
  <c r="E16"/>
  <c r="D20"/>
  <c r="D15"/>
  <c r="E13"/>
  <c r="E14"/>
  <c r="E12"/>
  <c r="E15" i="16"/>
  <c r="D15" s="1"/>
  <c r="D20"/>
  <c r="E22"/>
  <c r="E23"/>
  <c r="E24"/>
  <c r="E21"/>
  <c r="E13"/>
  <c r="E14"/>
  <c r="E16"/>
  <c r="E17"/>
  <c r="E18"/>
  <c r="E19"/>
  <c r="E12"/>
  <c r="E35" i="15"/>
  <c r="E15"/>
  <c r="D20"/>
  <c r="E13"/>
  <c r="E14"/>
  <c r="E16"/>
  <c r="E17"/>
  <c r="E18"/>
  <c r="E19"/>
  <c r="E21"/>
  <c r="E22"/>
  <c r="E23"/>
  <c r="E24"/>
  <c r="E12"/>
  <c r="E41" i="16" l="1"/>
</calcChain>
</file>

<file path=xl/sharedStrings.xml><?xml version="1.0" encoding="utf-8"?>
<sst xmlns="http://schemas.openxmlformats.org/spreadsheetml/2006/main" count="552" uniqueCount="79">
  <si>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</si>
  <si>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</si>
  <si>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</si>
  <si>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</si>
  <si>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</si>
  <si>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</si>
  <si>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</si>
  <si>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</si>
  <si>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</si>
  <si>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</si>
  <si>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</si>
  <si>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</si>
  <si>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</si>
  <si>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</si>
  <si>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</si>
  <si>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</si>
  <si>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</si>
  <si>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</si>
  <si>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</si>
  <si>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</si>
  <si>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</si>
  <si>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</si>
  <si>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</si>
  <si>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</si>
  <si>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</si>
  <si>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</si>
  <si>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</si>
  <si>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</si>
  <si>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Техобслуживание лифтов</t>
  </si>
  <si>
    <t>Техническое освидетельствование лифтов</t>
  </si>
  <si>
    <t>1. Исполнителем предъявлены к приемке следующие оказанные на основании договора подряда №2у от 01.07.2016 г. услуги и выполненные работы по содержанию и текущему ремонту общего имущества в МКД расположенного по адресу ул. Ленина,88:</t>
  </si>
  <si>
    <t>Техническое обслуживание систем отопления</t>
  </si>
  <si>
    <t>Санитарное содержание мусоропровода</t>
  </si>
  <si>
    <t>по графику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</si>
  <si>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Ленина,88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</si>
  <si>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</si>
  <si>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водоотведение норматив</t>
  </si>
  <si>
    <t>руб</t>
  </si>
  <si>
    <t>Электроэнергия норматив</t>
  </si>
  <si>
    <t>Водоснабжение и водоотведение сверхнорматив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</si>
  <si>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</si>
  <si>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</si>
  <si>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</si>
  <si>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понедельник, суббота, покос по графику</t>
  </si>
  <si>
    <t>Общие работы, выполняемые для надлежащего содержания систем водоснабжения (холодного и горячего) и водоотведения в МКД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</si>
  <si>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</si>
  <si>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</si>
  <si>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</si>
  <si>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</si>
  <si>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</si>
  <si>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</si>
  <si>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Замена трубы</t>
  </si>
  <si>
    <t>Замена трубы в подвале</t>
  </si>
  <si>
    <t>февраль</t>
  </si>
  <si>
    <t>март</t>
  </si>
  <si>
    <t>2. Всего за период с 01.01.2024 г по 31.03.2024 г. выполнено работ (оказанно услуг) на общую сумму 490366 (четыреста девяносто тысяч триста шестьдесят шесть) рублей 99 коп.</t>
  </si>
  <si>
    <t>"01" июля 2024 г</t>
  </si>
  <si>
    <t>Гидроизоляция фасада</t>
  </si>
  <si>
    <t>Ремонт кровли</t>
  </si>
  <si>
    <t>май</t>
  </si>
  <si>
    <t>Ремонт электрощитов</t>
  </si>
  <si>
    <t>август</t>
  </si>
  <si>
    <t>Замена фильтра в подвале</t>
  </si>
  <si>
    <t>Герметизация мастикой швов</t>
  </si>
  <si>
    <t>июнь</t>
  </si>
  <si>
    <t>Ремонт электрощитов (КС)</t>
  </si>
  <si>
    <t>2. Всего за период с 01.01.2024 г по 30.06.2024 г. выполнено работ (оказанно услуг) на общую сумму 1040027 (один миллион сорок тысяч двадцать семь) рублей 57 коп.</t>
  </si>
  <si>
    <t>"01" октября 2024 г</t>
  </si>
  <si>
    <t>Ефимова Т.И.</t>
  </si>
  <si>
    <t>Ремонт освещения</t>
  </si>
  <si>
    <t>сентябрь</t>
  </si>
  <si>
    <t>Ремонт лифтов</t>
  </si>
  <si>
    <t>2. Всего за период с 01.01.2024 г по 30.09.2024 г. выполнено работ (оказанно услуг) на общую сумму 1612183 (один миллион шестьсот двенадцать тысяч сто восемьдесят три) рубля 29 коп.</t>
  </si>
  <si>
    <t>"01" января 2025 г</t>
  </si>
  <si>
    <t>Проверка дымохода и вентканалов</t>
  </si>
  <si>
    <t>октябрь</t>
  </si>
  <si>
    <t>ноябрь</t>
  </si>
  <si>
    <t>декабрь</t>
  </si>
  <si>
    <t>2. Всего за период с 01.01.2024 г по 31.12.2024 г. выполнено работ (оказанно услуг) на общую сумму 2195519 (два миллиона сто девяносто пять тысяч пятьсот девятнадцать) рублей 39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</si>
</sst>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4" fontId="4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4" fillId="0" borderId="2" xfId="0" applyNumberFormat="1" applyFont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0"/>
  <sheetViews>
    <sheetView tabSelected="1" topLeftCell="A28" workbookViewId="0">
      <selection activeCell="E38" sqref="E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15.75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6" t="s">
        <v>2</v>
      </c>
      <c r="B4" s="1"/>
      <c r="C4" s="1"/>
      <c r="D4" s="41" t="s">
        <v>73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34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30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7880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26</v>
      </c>
      <c r="B12" s="8" t="s">
        <v>8</v>
      </c>
      <c r="C12" s="8" t="s">
        <v>9</v>
      </c>
      <c r="D12" s="9">
        <v>0.8</v>
      </c>
      <c r="E12" s="10">
        <f>D12*$G$10*12</f>
        <v>75648</v>
      </c>
    </row>
    <row r="13" spans="1:7" ht="54.75" customHeight="1">
      <c r="A13" s="22" t="s">
        <v>44</v>
      </c>
      <c r="B13" s="8" t="s">
        <v>8</v>
      </c>
      <c r="C13" s="8" t="s">
        <v>9</v>
      </c>
      <c r="D13" s="9">
        <v>0.67</v>
      </c>
      <c r="E13" s="10">
        <f t="shared" ref="E13:E14" si="0">D13*$G$10*12</f>
        <v>63355.200000000004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98342.400000000009</v>
      </c>
    </row>
    <row r="15" spans="1:7">
      <c r="A15" s="7" t="s">
        <v>11</v>
      </c>
      <c r="B15" s="8" t="s">
        <v>8</v>
      </c>
      <c r="C15" s="8" t="s">
        <v>9</v>
      </c>
      <c r="D15" s="27">
        <f>E15/9/G10</f>
        <v>0.25488578680203045</v>
      </c>
      <c r="E15" s="33">
        <f>11157.5+6919</f>
        <v>18076.5</v>
      </c>
      <c r="G15" s="16"/>
    </row>
    <row r="16" spans="1:7" ht="38.25">
      <c r="A16" s="7" t="s">
        <v>10</v>
      </c>
      <c r="B16" s="8" t="s">
        <v>43</v>
      </c>
      <c r="C16" s="8" t="s">
        <v>9</v>
      </c>
      <c r="D16" s="8">
        <v>2.0099999999999998</v>
      </c>
      <c r="E16" s="10">
        <f>D16*$G$10*12</f>
        <v>190065.59999999998</v>
      </c>
    </row>
    <row r="17" spans="1:8" ht="25.5">
      <c r="A17" s="7" t="s">
        <v>32</v>
      </c>
      <c r="B17" s="8" t="s">
        <v>33</v>
      </c>
      <c r="C17" s="8" t="s">
        <v>9</v>
      </c>
      <c r="D17" s="8">
        <v>1.4</v>
      </c>
      <c r="E17" s="10">
        <f t="shared" ref="E17:E19" si="1">D17*$G$10*12</f>
        <v>132384</v>
      </c>
    </row>
    <row r="18" spans="1:8">
      <c r="A18" s="7" t="s">
        <v>27</v>
      </c>
      <c r="B18" s="8" t="s">
        <v>8</v>
      </c>
      <c r="C18" s="8" t="s">
        <v>9</v>
      </c>
      <c r="D18" s="9">
        <v>3.48</v>
      </c>
      <c r="E18" s="10">
        <f t="shared" si="1"/>
        <v>329068.80000000005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1"/>
        <v>92668.799999999988</v>
      </c>
    </row>
    <row r="20" spans="1:8" ht="25.5">
      <c r="A20" s="22" t="s">
        <v>31</v>
      </c>
      <c r="B20" s="8" t="s">
        <v>13</v>
      </c>
      <c r="C20" s="8" t="s">
        <v>9</v>
      </c>
      <c r="D20" s="26">
        <f>E20/12/G10</f>
        <v>1.8286065989847715</v>
      </c>
      <c r="E20" s="33">
        <v>172913.04</v>
      </c>
      <c r="G20" s="16"/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>D21*$G$10*12</f>
        <v>33096</v>
      </c>
    </row>
    <row r="22" spans="1:8" ht="25.5">
      <c r="A22" s="7" t="s">
        <v>15</v>
      </c>
      <c r="B22" s="8" t="s">
        <v>8</v>
      </c>
      <c r="C22" s="8" t="s">
        <v>9</v>
      </c>
      <c r="D22" s="8">
        <v>2.33</v>
      </c>
      <c r="E22" s="10">
        <f t="shared" ref="E22:E23" si="2">D22*$G$10*12</f>
        <v>220324.80000000002</v>
      </c>
    </row>
    <row r="23" spans="1:8">
      <c r="A23" s="22" t="s">
        <v>28</v>
      </c>
      <c r="B23" s="8" t="s">
        <v>8</v>
      </c>
      <c r="C23" s="8" t="s">
        <v>9</v>
      </c>
      <c r="D23" s="8">
        <v>2.0099999999999998</v>
      </c>
      <c r="E23" s="10">
        <f t="shared" si="2"/>
        <v>190065.59999999998</v>
      </c>
      <c r="G23" s="16"/>
      <c r="H23" s="16"/>
    </row>
    <row r="24" spans="1:8" ht="25.5">
      <c r="A24" s="22" t="s">
        <v>29</v>
      </c>
      <c r="B24" s="8" t="s">
        <v>8</v>
      </c>
      <c r="C24" s="8" t="s">
        <v>9</v>
      </c>
      <c r="D24" s="45">
        <f>E24/12/G10</f>
        <v>0.14293570219966159</v>
      </c>
      <c r="E24" s="33">
        <v>13516</v>
      </c>
      <c r="G24" s="16"/>
      <c r="H24" s="16"/>
    </row>
    <row r="25" spans="1:8" ht="25.5">
      <c r="A25" s="25" t="s">
        <v>36</v>
      </c>
      <c r="B25" s="23" t="s">
        <v>40</v>
      </c>
      <c r="C25" s="23" t="s">
        <v>37</v>
      </c>
      <c r="D25" s="23" t="s">
        <v>45</v>
      </c>
      <c r="E25" s="24">
        <v>40198.71</v>
      </c>
      <c r="G25" s="16"/>
      <c r="H25" s="16"/>
    </row>
    <row r="26" spans="1:8" ht="25.5">
      <c r="A26" s="25" t="s">
        <v>39</v>
      </c>
      <c r="B26" s="23" t="s">
        <v>40</v>
      </c>
      <c r="C26" s="23" t="s">
        <v>37</v>
      </c>
      <c r="D26" s="23" t="s">
        <v>45</v>
      </c>
      <c r="E26" s="24">
        <v>168882.42</v>
      </c>
      <c r="G26" s="16"/>
      <c r="H26" s="16"/>
    </row>
    <row r="27" spans="1:8">
      <c r="A27" s="25" t="s">
        <v>38</v>
      </c>
      <c r="B27" s="23" t="s">
        <v>40</v>
      </c>
      <c r="C27" s="23" t="s">
        <v>37</v>
      </c>
      <c r="D27" s="23" t="s">
        <v>45</v>
      </c>
      <c r="E27" s="24">
        <v>238322.57</v>
      </c>
      <c r="G27" s="16"/>
      <c r="H27" s="16"/>
    </row>
    <row r="28" spans="1:8">
      <c r="A28" s="25" t="s">
        <v>57</v>
      </c>
      <c r="B28" s="23" t="s">
        <v>53</v>
      </c>
      <c r="C28" s="23" t="s">
        <v>37</v>
      </c>
      <c r="D28" s="23" t="s">
        <v>46</v>
      </c>
      <c r="E28" s="24">
        <v>32929.11</v>
      </c>
      <c r="G28" s="16"/>
      <c r="H28" s="16"/>
    </row>
    <row r="29" spans="1:8">
      <c r="A29" s="25" t="s">
        <v>51</v>
      </c>
      <c r="B29" s="23" t="s">
        <v>53</v>
      </c>
      <c r="C29" s="23" t="s">
        <v>37</v>
      </c>
      <c r="D29" s="23" t="s">
        <v>46</v>
      </c>
      <c r="E29" s="24">
        <v>1316</v>
      </c>
      <c r="G29" s="16"/>
      <c r="H29" s="16"/>
    </row>
    <row r="30" spans="1:8">
      <c r="A30" s="25" t="s">
        <v>52</v>
      </c>
      <c r="B30" s="23" t="s">
        <v>53</v>
      </c>
      <c r="C30" s="23" t="s">
        <v>37</v>
      </c>
      <c r="D30" s="23" t="s">
        <v>46</v>
      </c>
      <c r="E30" s="24">
        <v>1208</v>
      </c>
      <c r="G30" s="16"/>
      <c r="H30" s="16"/>
    </row>
    <row r="31" spans="1:8">
      <c r="A31" s="25" t="s">
        <v>51</v>
      </c>
      <c r="B31" s="23" t="s">
        <v>53</v>
      </c>
      <c r="C31" s="23" t="s">
        <v>37</v>
      </c>
      <c r="D31" s="23" t="s">
        <v>46</v>
      </c>
      <c r="E31" s="24">
        <v>9500</v>
      </c>
      <c r="G31" s="16"/>
      <c r="H31" s="16"/>
    </row>
    <row r="32" spans="1:8">
      <c r="A32" s="25" t="s">
        <v>51</v>
      </c>
      <c r="B32" s="23" t="s">
        <v>53</v>
      </c>
      <c r="C32" s="23" t="s">
        <v>37</v>
      </c>
      <c r="D32" s="23" t="s">
        <v>46</v>
      </c>
      <c r="E32" s="24">
        <v>2365</v>
      </c>
      <c r="G32" s="16"/>
      <c r="H32" s="16"/>
    </row>
    <row r="33" spans="1:8">
      <c r="A33" s="25" t="s">
        <v>51</v>
      </c>
      <c r="B33" s="23" t="s">
        <v>54</v>
      </c>
      <c r="C33" s="23" t="s">
        <v>37</v>
      </c>
      <c r="D33" s="23" t="s">
        <v>46</v>
      </c>
      <c r="E33" s="24">
        <v>880</v>
      </c>
      <c r="G33" s="16"/>
      <c r="H33" s="16"/>
    </row>
    <row r="34" spans="1:8">
      <c r="A34" s="25" t="s">
        <v>52</v>
      </c>
      <c r="B34" s="23" t="s">
        <v>54</v>
      </c>
      <c r="C34" s="23" t="s">
        <v>37</v>
      </c>
      <c r="D34" s="23" t="s">
        <v>46</v>
      </c>
      <c r="E34" s="24">
        <v>880</v>
      </c>
      <c r="G34" s="16"/>
      <c r="H34" s="16"/>
    </row>
    <row r="35" spans="1:8">
      <c r="A35" s="25" t="s">
        <v>51</v>
      </c>
      <c r="B35" s="23" t="s">
        <v>54</v>
      </c>
      <c r="C35" s="23" t="s">
        <v>37</v>
      </c>
      <c r="D35" s="23" t="s">
        <v>46</v>
      </c>
      <c r="E35" s="24">
        <v>840</v>
      </c>
      <c r="G35" s="16"/>
      <c r="H35" s="16"/>
    </row>
    <row r="36" spans="1:8">
      <c r="A36" s="25" t="s">
        <v>63</v>
      </c>
      <c r="B36" s="23" t="s">
        <v>59</v>
      </c>
      <c r="C36" s="23" t="s">
        <v>37</v>
      </c>
      <c r="D36" s="23" t="s">
        <v>46</v>
      </c>
      <c r="E36" s="24">
        <v>1800</v>
      </c>
      <c r="G36" s="16"/>
      <c r="H36" s="16"/>
    </row>
    <row r="37" spans="1:8">
      <c r="A37" s="25" t="s">
        <v>58</v>
      </c>
      <c r="B37" s="23" t="s">
        <v>59</v>
      </c>
      <c r="C37" s="23" t="s">
        <v>37</v>
      </c>
      <c r="D37" s="23" t="s">
        <v>46</v>
      </c>
      <c r="E37" s="24">
        <v>2000</v>
      </c>
      <c r="G37" s="16"/>
      <c r="H37" s="16"/>
    </row>
    <row r="38" spans="1:8">
      <c r="A38" s="25" t="s">
        <v>62</v>
      </c>
      <c r="B38" s="23" t="s">
        <v>59</v>
      </c>
      <c r="C38" s="23" t="s">
        <v>37</v>
      </c>
      <c r="D38" s="23" t="s">
        <v>46</v>
      </c>
      <c r="E38" s="24">
        <v>9503</v>
      </c>
      <c r="G38" s="16"/>
      <c r="H38" s="16"/>
    </row>
    <row r="39" spans="1:8">
      <c r="A39" s="25" t="s">
        <v>60</v>
      </c>
      <c r="B39" s="23" t="s">
        <v>64</v>
      </c>
      <c r="C39" s="23" t="s">
        <v>37</v>
      </c>
      <c r="D39" s="23" t="s">
        <v>46</v>
      </c>
      <c r="E39" s="24">
        <v>10560</v>
      </c>
      <c r="G39" s="16"/>
      <c r="H39" s="16"/>
    </row>
    <row r="40" spans="1:8">
      <c r="A40" s="25" t="s">
        <v>65</v>
      </c>
      <c r="B40" s="23" t="s">
        <v>61</v>
      </c>
      <c r="C40" s="23" t="s">
        <v>37</v>
      </c>
      <c r="D40" s="23" t="s">
        <v>46</v>
      </c>
      <c r="E40" s="24">
        <v>11594</v>
      </c>
      <c r="G40" s="16"/>
      <c r="H40" s="16"/>
    </row>
    <row r="41" spans="1:8">
      <c r="A41" s="25" t="s">
        <v>69</v>
      </c>
      <c r="B41" s="23" t="s">
        <v>70</v>
      </c>
      <c r="C41" s="23" t="s">
        <v>37</v>
      </c>
      <c r="D41" s="23" t="s">
        <v>46</v>
      </c>
      <c r="E41" s="24">
        <v>1824</v>
      </c>
      <c r="G41" s="16"/>
      <c r="H41" s="16"/>
    </row>
    <row r="42" spans="1:8">
      <c r="A42" s="25" t="s">
        <v>51</v>
      </c>
      <c r="B42" s="23" t="s">
        <v>70</v>
      </c>
      <c r="C42" s="23" t="s">
        <v>37</v>
      </c>
      <c r="D42" s="23" t="s">
        <v>46</v>
      </c>
      <c r="E42" s="24">
        <v>1110</v>
      </c>
      <c r="G42" s="16"/>
      <c r="H42" s="16"/>
    </row>
    <row r="43" spans="1:8">
      <c r="A43" s="25" t="s">
        <v>71</v>
      </c>
      <c r="B43" s="23" t="s">
        <v>70</v>
      </c>
      <c r="C43" s="23" t="s">
        <v>37</v>
      </c>
      <c r="D43" s="23" t="s">
        <v>46</v>
      </c>
      <c r="E43" s="24">
        <v>12843.84</v>
      </c>
      <c r="G43" s="16"/>
      <c r="H43" s="16"/>
    </row>
    <row r="44" spans="1:8">
      <c r="A44" s="25" t="s">
        <v>74</v>
      </c>
      <c r="B44" s="23" t="s">
        <v>70</v>
      </c>
      <c r="C44" s="23" t="s">
        <v>37</v>
      </c>
      <c r="D44" s="23" t="s">
        <v>46</v>
      </c>
      <c r="E44" s="24">
        <v>10950</v>
      </c>
      <c r="G44" s="16"/>
      <c r="H44" s="16"/>
    </row>
    <row r="45" spans="1:8">
      <c r="A45" s="25" t="s">
        <v>51</v>
      </c>
      <c r="B45" s="23" t="s">
        <v>75</v>
      </c>
      <c r="C45" s="23" t="s">
        <v>37</v>
      </c>
      <c r="D45" s="23" t="s">
        <v>46</v>
      </c>
      <c r="E45" s="24">
        <v>3760</v>
      </c>
      <c r="G45" s="16"/>
      <c r="H45" s="16"/>
    </row>
    <row r="46" spans="1:8">
      <c r="A46" s="25" t="s">
        <v>69</v>
      </c>
      <c r="B46" s="23" t="s">
        <v>76</v>
      </c>
      <c r="C46" s="23" t="s">
        <v>37</v>
      </c>
      <c r="D46" s="23" t="s">
        <v>46</v>
      </c>
      <c r="E46" s="24">
        <v>952</v>
      </c>
      <c r="G46" s="16"/>
      <c r="H46" s="16"/>
    </row>
    <row r="47" spans="1:8">
      <c r="A47" s="25" t="s">
        <v>51</v>
      </c>
      <c r="B47" s="23" t="s">
        <v>77</v>
      </c>
      <c r="C47" s="23" t="s">
        <v>37</v>
      </c>
      <c r="D47" s="23" t="s">
        <v>46</v>
      </c>
      <c r="E47" s="24">
        <v>1776</v>
      </c>
      <c r="G47" s="16"/>
      <c r="H47" s="16"/>
    </row>
    <row r="48" spans="1:8" ht="19.5" thickBot="1">
      <c r="A48" s="11" t="s">
        <v>16</v>
      </c>
      <c r="B48" s="12"/>
      <c r="C48" s="12"/>
      <c r="D48" s="13"/>
      <c r="E48" s="14">
        <f>SUM(E12:E47)</f>
        <v>2195519.39</v>
      </c>
      <c r="G48" s="16"/>
      <c r="H48" s="16"/>
    </row>
    <row r="49" spans="1:5">
      <c r="A49" s="5"/>
      <c r="B49" s="5"/>
      <c r="C49" s="5"/>
      <c r="D49" s="5"/>
      <c r="E49" s="6"/>
    </row>
    <row r="50" spans="1:5" ht="33" customHeight="1">
      <c r="A50" s="42" t="s">
        <v>78</v>
      </c>
      <c r="B50" s="42"/>
      <c r="C50" s="42"/>
      <c r="D50" s="42"/>
      <c r="E50" s="42"/>
    </row>
    <row r="51" spans="1:5">
      <c r="A51" s="5"/>
      <c r="B51" s="5"/>
      <c r="C51" s="5"/>
      <c r="D51" s="5"/>
      <c r="E51" s="6"/>
    </row>
    <row r="52" spans="1:5" ht="15" customHeight="1">
      <c r="A52" s="42" t="s">
        <v>41</v>
      </c>
      <c r="B52" s="42"/>
      <c r="C52" s="42"/>
      <c r="D52" s="42"/>
      <c r="E52" s="42"/>
    </row>
    <row r="53" spans="1:5">
      <c r="A53" s="5"/>
      <c r="B53" s="5"/>
      <c r="C53" s="5"/>
      <c r="D53" s="5"/>
      <c r="E53" s="6"/>
    </row>
    <row r="54" spans="1:5">
      <c r="A54" s="43" t="s">
        <v>42</v>
      </c>
      <c r="B54" s="43"/>
      <c r="C54" s="43"/>
      <c r="D54" s="43"/>
      <c r="E54" s="43"/>
    </row>
    <row r="55" spans="1:5">
      <c r="A55" s="5"/>
      <c r="B55" s="5"/>
      <c r="C55" s="5"/>
      <c r="D55" s="5"/>
      <c r="E55" s="6"/>
    </row>
    <row r="56" spans="1:5" ht="33" customHeight="1">
      <c r="A56" s="42" t="s">
        <v>17</v>
      </c>
      <c r="B56" s="42"/>
      <c r="C56" s="42"/>
      <c r="D56" s="42"/>
      <c r="E56" s="42"/>
    </row>
    <row r="57" spans="1:5">
      <c r="A57" s="5"/>
      <c r="B57" s="5"/>
      <c r="C57" s="5"/>
      <c r="D57" s="5"/>
      <c r="E57" s="6"/>
    </row>
    <row r="58" spans="1:5">
      <c r="A58" s="5"/>
      <c r="B58" s="5"/>
      <c r="C58" s="5"/>
      <c r="D58" s="5"/>
      <c r="E58" s="6"/>
    </row>
    <row r="59" spans="1:5">
      <c r="A59" s="44" t="s">
        <v>18</v>
      </c>
      <c r="B59" s="44"/>
      <c r="C59" s="44"/>
      <c r="D59" s="44"/>
      <c r="E59" s="44"/>
    </row>
    <row r="60" spans="1:5">
      <c r="A60" s="37"/>
      <c r="B60" s="37"/>
      <c r="C60" s="37"/>
      <c r="D60" s="37"/>
      <c r="E60" s="37"/>
    </row>
    <row r="61" spans="1:5">
      <c r="A61" s="5" t="s">
        <v>47</v>
      </c>
      <c r="B61" s="5" t="s">
        <v>48</v>
      </c>
      <c r="C61" s="5"/>
      <c r="D61" s="5"/>
      <c r="E61" s="6" t="s">
        <v>21</v>
      </c>
    </row>
    <row r="62" spans="1:5">
      <c r="A62" s="5"/>
      <c r="B62" s="5"/>
      <c r="C62" s="5"/>
      <c r="D62" s="5"/>
      <c r="E62" s="6" t="s">
        <v>23</v>
      </c>
    </row>
    <row r="63" spans="1:5">
      <c r="A63" s="5"/>
      <c r="B63" s="5"/>
      <c r="C63" s="5"/>
      <c r="D63" s="5"/>
      <c r="E63" s="6"/>
    </row>
    <row r="64" spans="1:5">
      <c r="A64" s="5" t="s">
        <v>19</v>
      </c>
      <c r="B64" s="5" t="s">
        <v>35</v>
      </c>
      <c r="C64" s="5"/>
      <c r="D64" s="5"/>
    </row>
    <row r="65" spans="1:5">
      <c r="A65" s="5"/>
      <c r="B65" s="43" t="s">
        <v>68</v>
      </c>
      <c r="C65" s="43"/>
      <c r="D65" s="43"/>
      <c r="E65" s="6" t="s">
        <v>21</v>
      </c>
    </row>
    <row r="66" spans="1:5">
      <c r="A66" s="5"/>
      <c r="B66" s="5"/>
      <c r="C66" s="5"/>
      <c r="D66" s="5"/>
      <c r="E66" s="6" t="s">
        <v>23</v>
      </c>
    </row>
    <row r="67" spans="1:5">
      <c r="A67" s="5"/>
      <c r="B67" s="5"/>
      <c r="C67" s="5"/>
      <c r="D67" s="5"/>
      <c r="E67" s="6"/>
    </row>
    <row r="68" spans="1:5">
      <c r="A68" s="5" t="s">
        <v>24</v>
      </c>
      <c r="B68" s="5" t="s">
        <v>20</v>
      </c>
      <c r="C68" s="5"/>
      <c r="D68" s="5"/>
      <c r="E68" s="6" t="s">
        <v>21</v>
      </c>
    </row>
    <row r="69" spans="1:5">
      <c r="A69" s="5"/>
      <c r="B69" s="38" t="s">
        <v>22</v>
      </c>
      <c r="C69" s="38"/>
      <c r="D69" s="38"/>
      <c r="E69" s="6" t="s">
        <v>23</v>
      </c>
    </row>
    <row r="70" spans="1:5">
      <c r="A70" s="5"/>
      <c r="B70" s="5"/>
      <c r="C70" s="5"/>
      <c r="D70" s="5"/>
      <c r="E70" s="6"/>
    </row>
  </sheetData>
  <mergeCells count="12">
    <mergeCell ref="B69:D69"/>
    <mergeCell ref="A1:E1"/>
    <mergeCell ref="A2:E2"/>
    <mergeCell ref="D4:E4"/>
    <mergeCell ref="A7:E7"/>
    <mergeCell ref="A9:E9"/>
    <mergeCell ref="A50:E50"/>
    <mergeCell ref="A52:E52"/>
    <mergeCell ref="A54:E54"/>
    <mergeCell ref="A56:E56"/>
    <mergeCell ref="A59:E59"/>
    <mergeCell ref="B65:D65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6"/>
  <sheetViews>
    <sheetView topLeftCell="A32" workbookViewId="0">
      <selection activeCell="B51" sqref="B5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15.75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4" t="s">
        <v>2</v>
      </c>
      <c r="B4" s="1"/>
      <c r="C4" s="1"/>
      <c r="D4" s="41" t="s">
        <v>67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34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30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7880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26</v>
      </c>
      <c r="B12" s="8" t="s">
        <v>8</v>
      </c>
      <c r="C12" s="8" t="s">
        <v>9</v>
      </c>
      <c r="D12" s="9">
        <v>0.8</v>
      </c>
      <c r="E12" s="10">
        <f>D12*$G$10*9</f>
        <v>56736</v>
      </c>
    </row>
    <row r="13" spans="1:7" ht="54.75" customHeight="1">
      <c r="A13" s="22" t="s">
        <v>44</v>
      </c>
      <c r="B13" s="8" t="s">
        <v>8</v>
      </c>
      <c r="C13" s="8" t="s">
        <v>9</v>
      </c>
      <c r="D13" s="9">
        <v>0.67</v>
      </c>
      <c r="E13" s="10">
        <f t="shared" ref="E13:E14" si="0">D13*$G$10*9</f>
        <v>47516.4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73756.800000000003</v>
      </c>
    </row>
    <row r="15" spans="1:7">
      <c r="A15" s="7" t="s">
        <v>11</v>
      </c>
      <c r="B15" s="8" t="s">
        <v>8</v>
      </c>
      <c r="C15" s="8" t="s">
        <v>9</v>
      </c>
      <c r="D15" s="27">
        <f>E15/9/G10</f>
        <v>0.22827834179357021</v>
      </c>
      <c r="E15" s="10">
        <f>11157.5+5032</f>
        <v>16189.5</v>
      </c>
      <c r="G15" s="16"/>
    </row>
    <row r="16" spans="1:7" ht="38.25">
      <c r="A16" s="7" t="s">
        <v>10</v>
      </c>
      <c r="B16" s="8" t="s">
        <v>43</v>
      </c>
      <c r="C16" s="8" t="s">
        <v>9</v>
      </c>
      <c r="D16" s="8">
        <v>2.0099999999999998</v>
      </c>
      <c r="E16" s="10">
        <f>D16*$G$10*9</f>
        <v>142549.19999999998</v>
      </c>
    </row>
    <row r="17" spans="1:8" ht="25.5">
      <c r="A17" s="7" t="s">
        <v>32</v>
      </c>
      <c r="B17" s="8" t="s">
        <v>33</v>
      </c>
      <c r="C17" s="8" t="s">
        <v>9</v>
      </c>
      <c r="D17" s="8">
        <v>1.4</v>
      </c>
      <c r="E17" s="10">
        <f t="shared" ref="E17:E19" si="1">D17*$G$10*9</f>
        <v>99288</v>
      </c>
    </row>
    <row r="18" spans="1:8">
      <c r="A18" s="7" t="s">
        <v>27</v>
      </c>
      <c r="B18" s="8" t="s">
        <v>8</v>
      </c>
      <c r="C18" s="8" t="s">
        <v>9</v>
      </c>
      <c r="D18" s="9">
        <v>3.48</v>
      </c>
      <c r="E18" s="10">
        <f t="shared" si="1"/>
        <v>246801.6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1"/>
        <v>69501.599999999991</v>
      </c>
    </row>
    <row r="20" spans="1:8" ht="25.5">
      <c r="A20" s="22" t="s">
        <v>31</v>
      </c>
      <c r="B20" s="8" t="s">
        <v>13</v>
      </c>
      <c r="C20" s="8" t="s">
        <v>9</v>
      </c>
      <c r="D20" s="26">
        <f>E20/9/G10</f>
        <v>1.8146171742808797</v>
      </c>
      <c r="E20" s="33">
        <v>128692.65</v>
      </c>
      <c r="G20" s="16"/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>D21*$G$10*9</f>
        <v>24822</v>
      </c>
    </row>
    <row r="22" spans="1:8" ht="25.5">
      <c r="A22" s="7" t="s">
        <v>15</v>
      </c>
      <c r="B22" s="8" t="s">
        <v>8</v>
      </c>
      <c r="C22" s="8" t="s">
        <v>9</v>
      </c>
      <c r="D22" s="8">
        <v>2.33</v>
      </c>
      <c r="E22" s="10">
        <f t="shared" ref="E22:E23" si="2">D22*$G$10*9</f>
        <v>165243.6</v>
      </c>
    </row>
    <row r="23" spans="1:8">
      <c r="A23" s="22" t="s">
        <v>28</v>
      </c>
      <c r="B23" s="8" t="s">
        <v>8</v>
      </c>
      <c r="C23" s="8" t="s">
        <v>9</v>
      </c>
      <c r="D23" s="8">
        <v>2.0099999999999998</v>
      </c>
      <c r="E23" s="10">
        <f t="shared" si="2"/>
        <v>142549.19999999998</v>
      </c>
      <c r="G23" s="16"/>
      <c r="H23" s="16"/>
    </row>
    <row r="24" spans="1:8" ht="25.5">
      <c r="A24" s="22" t="s">
        <v>29</v>
      </c>
      <c r="B24" s="8" t="s">
        <v>8</v>
      </c>
      <c r="C24" s="8" t="s">
        <v>9</v>
      </c>
      <c r="D24" s="8">
        <v>0.12</v>
      </c>
      <c r="E24" s="10">
        <v>13516</v>
      </c>
      <c r="G24" s="16"/>
      <c r="H24" s="16"/>
    </row>
    <row r="25" spans="1:8" ht="25.5">
      <c r="A25" s="25" t="s">
        <v>36</v>
      </c>
      <c r="B25" s="23" t="s">
        <v>40</v>
      </c>
      <c r="C25" s="23" t="s">
        <v>37</v>
      </c>
      <c r="D25" s="23" t="s">
        <v>45</v>
      </c>
      <c r="E25" s="24">
        <v>29768.59</v>
      </c>
      <c r="G25" s="16"/>
      <c r="H25" s="16"/>
    </row>
    <row r="26" spans="1:8" ht="25.5">
      <c r="A26" s="25" t="s">
        <v>39</v>
      </c>
      <c r="B26" s="23" t="s">
        <v>40</v>
      </c>
      <c r="C26" s="23" t="s">
        <v>37</v>
      </c>
      <c r="D26" s="23" t="s">
        <v>45</v>
      </c>
      <c r="E26" s="24">
        <v>85255.08</v>
      </c>
      <c r="G26" s="16"/>
      <c r="H26" s="16"/>
    </row>
    <row r="27" spans="1:8">
      <c r="A27" s="25" t="s">
        <v>38</v>
      </c>
      <c r="B27" s="23" t="s">
        <v>40</v>
      </c>
      <c r="C27" s="23" t="s">
        <v>37</v>
      </c>
      <c r="D27" s="23" t="s">
        <v>45</v>
      </c>
      <c r="E27" s="24">
        <v>168844.12</v>
      </c>
      <c r="G27" s="16"/>
      <c r="H27" s="16"/>
    </row>
    <row r="28" spans="1:8">
      <c r="A28" s="25" t="s">
        <v>57</v>
      </c>
      <c r="B28" s="23" t="s">
        <v>53</v>
      </c>
      <c r="C28" s="23" t="s">
        <v>37</v>
      </c>
      <c r="D28" s="23" t="s">
        <v>46</v>
      </c>
      <c r="E28" s="24">
        <v>32929.11</v>
      </c>
      <c r="G28" s="16"/>
      <c r="H28" s="16"/>
    </row>
    <row r="29" spans="1:8">
      <c r="A29" s="25" t="s">
        <v>51</v>
      </c>
      <c r="B29" s="23" t="s">
        <v>53</v>
      </c>
      <c r="C29" s="23" t="s">
        <v>37</v>
      </c>
      <c r="D29" s="23" t="s">
        <v>46</v>
      </c>
      <c r="E29" s="24">
        <v>1316</v>
      </c>
      <c r="G29" s="16"/>
      <c r="H29" s="16"/>
    </row>
    <row r="30" spans="1:8">
      <c r="A30" s="25" t="s">
        <v>52</v>
      </c>
      <c r="B30" s="23" t="s">
        <v>53</v>
      </c>
      <c r="C30" s="23" t="s">
        <v>37</v>
      </c>
      <c r="D30" s="23" t="s">
        <v>46</v>
      </c>
      <c r="E30" s="24">
        <v>1208</v>
      </c>
      <c r="G30" s="16"/>
      <c r="H30" s="16"/>
    </row>
    <row r="31" spans="1:8">
      <c r="A31" s="25" t="s">
        <v>51</v>
      </c>
      <c r="B31" s="23" t="s">
        <v>53</v>
      </c>
      <c r="C31" s="23" t="s">
        <v>37</v>
      </c>
      <c r="D31" s="23" t="s">
        <v>46</v>
      </c>
      <c r="E31" s="24">
        <v>9500</v>
      </c>
      <c r="G31" s="16"/>
      <c r="H31" s="16"/>
    </row>
    <row r="32" spans="1:8">
      <c r="A32" s="25" t="s">
        <v>51</v>
      </c>
      <c r="B32" s="23" t="s">
        <v>53</v>
      </c>
      <c r="C32" s="23" t="s">
        <v>37</v>
      </c>
      <c r="D32" s="23" t="s">
        <v>46</v>
      </c>
      <c r="E32" s="24">
        <v>2365</v>
      </c>
      <c r="G32" s="16"/>
      <c r="H32" s="16"/>
    </row>
    <row r="33" spans="1:8">
      <c r="A33" s="25" t="s">
        <v>51</v>
      </c>
      <c r="B33" s="23" t="s">
        <v>54</v>
      </c>
      <c r="C33" s="23" t="s">
        <v>37</v>
      </c>
      <c r="D33" s="23" t="s">
        <v>46</v>
      </c>
      <c r="E33" s="24">
        <v>880</v>
      </c>
      <c r="G33" s="16"/>
      <c r="H33" s="16"/>
    </row>
    <row r="34" spans="1:8">
      <c r="A34" s="25" t="s">
        <v>52</v>
      </c>
      <c r="B34" s="23" t="s">
        <v>54</v>
      </c>
      <c r="C34" s="23" t="s">
        <v>37</v>
      </c>
      <c r="D34" s="23" t="s">
        <v>46</v>
      </c>
      <c r="E34" s="24">
        <v>880</v>
      </c>
      <c r="G34" s="16"/>
      <c r="H34" s="16"/>
    </row>
    <row r="35" spans="1:8">
      <c r="A35" s="25" t="s">
        <v>51</v>
      </c>
      <c r="B35" s="23" t="s">
        <v>54</v>
      </c>
      <c r="C35" s="23" t="s">
        <v>37</v>
      </c>
      <c r="D35" s="23" t="s">
        <v>46</v>
      </c>
      <c r="E35" s="24">
        <v>840</v>
      </c>
      <c r="G35" s="16"/>
      <c r="H35" s="16"/>
    </row>
    <row r="36" spans="1:8">
      <c r="A36" s="25" t="s">
        <v>63</v>
      </c>
      <c r="B36" s="23" t="s">
        <v>59</v>
      </c>
      <c r="C36" s="23" t="s">
        <v>37</v>
      </c>
      <c r="D36" s="23" t="s">
        <v>46</v>
      </c>
      <c r="E36" s="24">
        <v>1800</v>
      </c>
      <c r="G36" s="16"/>
      <c r="H36" s="16"/>
    </row>
    <row r="37" spans="1:8">
      <c r="A37" s="25" t="s">
        <v>58</v>
      </c>
      <c r="B37" s="23" t="s">
        <v>59</v>
      </c>
      <c r="C37" s="23" t="s">
        <v>37</v>
      </c>
      <c r="D37" s="23" t="s">
        <v>46</v>
      </c>
      <c r="E37" s="24">
        <v>2000</v>
      </c>
      <c r="G37" s="16"/>
      <c r="H37" s="16"/>
    </row>
    <row r="38" spans="1:8">
      <c r="A38" s="25" t="s">
        <v>62</v>
      </c>
      <c r="B38" s="23" t="s">
        <v>59</v>
      </c>
      <c r="C38" s="23" t="s">
        <v>37</v>
      </c>
      <c r="D38" s="23" t="s">
        <v>46</v>
      </c>
      <c r="E38" s="24">
        <v>9503</v>
      </c>
      <c r="G38" s="16"/>
      <c r="H38" s="16"/>
    </row>
    <row r="39" spans="1:8">
      <c r="A39" s="25" t="s">
        <v>60</v>
      </c>
      <c r="B39" s="23" t="s">
        <v>64</v>
      </c>
      <c r="C39" s="23" t="s">
        <v>37</v>
      </c>
      <c r="D39" s="23" t="s">
        <v>46</v>
      </c>
      <c r="E39" s="24">
        <v>10560</v>
      </c>
      <c r="G39" s="16"/>
      <c r="H39" s="16"/>
    </row>
    <row r="40" spans="1:8">
      <c r="A40" s="25" t="s">
        <v>65</v>
      </c>
      <c r="B40" s="23" t="s">
        <v>61</v>
      </c>
      <c r="C40" s="23" t="s">
        <v>37</v>
      </c>
      <c r="D40" s="23" t="s">
        <v>46</v>
      </c>
      <c r="E40" s="24">
        <v>11594</v>
      </c>
      <c r="G40" s="16"/>
      <c r="H40" s="16"/>
    </row>
    <row r="41" spans="1:8">
      <c r="A41" s="25" t="s">
        <v>69</v>
      </c>
      <c r="B41" s="23" t="s">
        <v>70</v>
      </c>
      <c r="C41" s="23" t="s">
        <v>37</v>
      </c>
      <c r="D41" s="23" t="s">
        <v>46</v>
      </c>
      <c r="E41" s="24">
        <v>1824</v>
      </c>
      <c r="G41" s="16"/>
      <c r="H41" s="16"/>
    </row>
    <row r="42" spans="1:8">
      <c r="A42" s="25" t="s">
        <v>51</v>
      </c>
      <c r="B42" s="23" t="s">
        <v>70</v>
      </c>
      <c r="C42" s="23" t="s">
        <v>37</v>
      </c>
      <c r="D42" s="23" t="s">
        <v>46</v>
      </c>
      <c r="E42" s="24">
        <v>1110</v>
      </c>
      <c r="G42" s="16"/>
      <c r="H42" s="16"/>
    </row>
    <row r="43" spans="1:8">
      <c r="A43" s="25" t="s">
        <v>71</v>
      </c>
      <c r="B43" s="23" t="s">
        <v>70</v>
      </c>
      <c r="C43" s="23" t="s">
        <v>37</v>
      </c>
      <c r="D43" s="23" t="s">
        <v>46</v>
      </c>
      <c r="E43" s="24">
        <v>12843.84</v>
      </c>
      <c r="G43" s="16"/>
      <c r="H43" s="16"/>
    </row>
    <row r="44" spans="1:8" ht="19.5" thickBot="1">
      <c r="A44" s="11" t="s">
        <v>16</v>
      </c>
      <c r="B44" s="12"/>
      <c r="C44" s="12"/>
      <c r="D44" s="13"/>
      <c r="E44" s="14">
        <f>SUM(E12:E43)</f>
        <v>1612183.2900000005</v>
      </c>
      <c r="G44" s="16"/>
      <c r="H44" s="16"/>
    </row>
    <row r="45" spans="1:8">
      <c r="A45" s="5"/>
      <c r="B45" s="5"/>
      <c r="C45" s="5"/>
      <c r="D45" s="5"/>
      <c r="E45" s="6"/>
    </row>
    <row r="46" spans="1:8" ht="33" customHeight="1">
      <c r="A46" s="42" t="s">
        <v>72</v>
      </c>
      <c r="B46" s="42"/>
      <c r="C46" s="42"/>
      <c r="D46" s="42"/>
      <c r="E46" s="42"/>
    </row>
    <row r="47" spans="1:8">
      <c r="A47" s="5"/>
      <c r="B47" s="5"/>
      <c r="C47" s="5"/>
      <c r="D47" s="5"/>
      <c r="E47" s="6"/>
    </row>
    <row r="48" spans="1:8" ht="15" customHeight="1">
      <c r="A48" s="42" t="s">
        <v>41</v>
      </c>
      <c r="B48" s="42"/>
      <c r="C48" s="42"/>
      <c r="D48" s="42"/>
      <c r="E48" s="42"/>
    </row>
    <row r="49" spans="1:5">
      <c r="A49" s="5"/>
      <c r="B49" s="5"/>
      <c r="C49" s="5"/>
      <c r="D49" s="5"/>
      <c r="E49" s="6"/>
    </row>
    <row r="50" spans="1:5">
      <c r="A50" s="43" t="s">
        <v>42</v>
      </c>
      <c r="B50" s="43"/>
      <c r="C50" s="43"/>
      <c r="D50" s="43"/>
      <c r="E50" s="43"/>
    </row>
    <row r="51" spans="1:5">
      <c r="A51" s="5"/>
      <c r="B51" s="5"/>
      <c r="C51" s="5"/>
      <c r="D51" s="5"/>
      <c r="E51" s="6"/>
    </row>
    <row r="52" spans="1:5" ht="33" customHeight="1">
      <c r="A52" s="42" t="s">
        <v>17</v>
      </c>
      <c r="B52" s="42"/>
      <c r="C52" s="42"/>
      <c r="D52" s="42"/>
      <c r="E52" s="42"/>
    </row>
    <row r="53" spans="1:5">
      <c r="A53" s="5"/>
      <c r="B53" s="5"/>
      <c r="C53" s="5"/>
      <c r="D53" s="5"/>
      <c r="E53" s="6"/>
    </row>
    <row r="54" spans="1:5">
      <c r="A54" s="5"/>
      <c r="B54" s="5"/>
      <c r="C54" s="5"/>
      <c r="D54" s="5"/>
      <c r="E54" s="6"/>
    </row>
    <row r="55" spans="1:5">
      <c r="A55" s="44" t="s">
        <v>18</v>
      </c>
      <c r="B55" s="44"/>
      <c r="C55" s="44"/>
      <c r="D55" s="44"/>
      <c r="E55" s="44"/>
    </row>
    <row r="56" spans="1:5">
      <c r="A56" s="35"/>
      <c r="B56" s="35"/>
      <c r="C56" s="35"/>
      <c r="D56" s="35"/>
      <c r="E56" s="35"/>
    </row>
    <row r="57" spans="1:5">
      <c r="A57" s="5" t="s">
        <v>47</v>
      </c>
      <c r="B57" s="5" t="s">
        <v>48</v>
      </c>
      <c r="C57" s="5"/>
      <c r="D57" s="5"/>
      <c r="E57" s="6" t="s">
        <v>21</v>
      </c>
    </row>
    <row r="58" spans="1:5">
      <c r="A58" s="5"/>
      <c r="B58" s="5"/>
      <c r="C58" s="5"/>
      <c r="D58" s="5"/>
      <c r="E58" s="6" t="s">
        <v>23</v>
      </c>
    </row>
    <row r="59" spans="1:5">
      <c r="A59" s="5"/>
      <c r="B59" s="5"/>
      <c r="C59" s="5"/>
      <c r="D59" s="5"/>
      <c r="E59" s="6"/>
    </row>
    <row r="60" spans="1:5">
      <c r="A60" s="5" t="s">
        <v>19</v>
      </c>
      <c r="B60" s="5" t="s">
        <v>35</v>
      </c>
      <c r="C60" s="5"/>
      <c r="D60" s="5"/>
    </row>
    <row r="61" spans="1:5">
      <c r="A61" s="5"/>
      <c r="B61" s="43" t="s">
        <v>68</v>
      </c>
      <c r="C61" s="43"/>
      <c r="D61" s="43"/>
      <c r="E61" s="6" t="s">
        <v>21</v>
      </c>
    </row>
    <row r="62" spans="1:5">
      <c r="A62" s="5"/>
      <c r="B62" s="5"/>
      <c r="C62" s="5"/>
      <c r="D62" s="5"/>
      <c r="E62" s="6" t="s">
        <v>23</v>
      </c>
    </row>
    <row r="63" spans="1:5">
      <c r="A63" s="5"/>
      <c r="B63" s="5"/>
      <c r="C63" s="5"/>
      <c r="D63" s="5"/>
      <c r="E63" s="6"/>
    </row>
    <row r="64" spans="1:5">
      <c r="A64" s="5" t="s">
        <v>24</v>
      </c>
      <c r="B64" s="5" t="s">
        <v>20</v>
      </c>
      <c r="C64" s="5"/>
      <c r="D64" s="5"/>
      <c r="E64" s="6" t="s">
        <v>21</v>
      </c>
    </row>
    <row r="65" spans="1:5">
      <c r="A65" s="5"/>
      <c r="B65" s="38" t="s">
        <v>22</v>
      </c>
      <c r="C65" s="38"/>
      <c r="D65" s="38"/>
      <c r="E65" s="6" t="s">
        <v>23</v>
      </c>
    </row>
    <row r="66" spans="1:5">
      <c r="A66" s="5"/>
      <c r="B66" s="5"/>
      <c r="C66" s="5"/>
      <c r="D66" s="5"/>
      <c r="E66" s="6"/>
    </row>
  </sheetData>
  <mergeCells count="12">
    <mergeCell ref="B65:D65"/>
    <mergeCell ref="A1:E1"/>
    <mergeCell ref="A2:E2"/>
    <mergeCell ref="D4:E4"/>
    <mergeCell ref="A7:E7"/>
    <mergeCell ref="A9:E9"/>
    <mergeCell ref="A46:E46"/>
    <mergeCell ref="A48:E48"/>
    <mergeCell ref="A50:E50"/>
    <mergeCell ref="A52:E52"/>
    <mergeCell ref="A55:E55"/>
    <mergeCell ref="B61:D61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3"/>
  <sheetViews>
    <sheetView topLeftCell="A26" workbookViewId="0">
      <selection activeCell="J43" sqref="J4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15.75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1" t="s">
        <v>56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34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30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7880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26</v>
      </c>
      <c r="B12" s="8" t="s">
        <v>8</v>
      </c>
      <c r="C12" s="8" t="s">
        <v>9</v>
      </c>
      <c r="D12" s="9">
        <v>0.8</v>
      </c>
      <c r="E12" s="10">
        <f>D12*$G$10*6</f>
        <v>37824</v>
      </c>
    </row>
    <row r="13" spans="1:7" ht="54.75" customHeight="1">
      <c r="A13" s="22" t="s">
        <v>44</v>
      </c>
      <c r="B13" s="8" t="s">
        <v>8</v>
      </c>
      <c r="C13" s="8" t="s">
        <v>9</v>
      </c>
      <c r="D13" s="9">
        <v>0.67</v>
      </c>
      <c r="E13" s="10">
        <f t="shared" ref="E13:E19" si="0">D13*$G$10*6</f>
        <v>31677.600000000002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49171.200000000004</v>
      </c>
    </row>
    <row r="15" spans="1:7">
      <c r="A15" s="7" t="s">
        <v>11</v>
      </c>
      <c r="B15" s="8" t="s">
        <v>8</v>
      </c>
      <c r="C15" s="8" t="s">
        <v>9</v>
      </c>
      <c r="D15" s="27">
        <f>E15/6/G10</f>
        <v>0.14438451776649747</v>
      </c>
      <c r="E15" s="10">
        <f>3052.5+3774</f>
        <v>6826.5</v>
      </c>
      <c r="G15" s="16"/>
    </row>
    <row r="16" spans="1:7" ht="38.25">
      <c r="A16" s="7" t="s">
        <v>10</v>
      </c>
      <c r="B16" s="8" t="s">
        <v>43</v>
      </c>
      <c r="C16" s="8" t="s">
        <v>9</v>
      </c>
      <c r="D16" s="8">
        <v>2.0099999999999998</v>
      </c>
      <c r="E16" s="10">
        <f t="shared" si="0"/>
        <v>95032.799999999988</v>
      </c>
    </row>
    <row r="17" spans="1:8" ht="25.5">
      <c r="A17" s="7" t="s">
        <v>32</v>
      </c>
      <c r="B17" s="8" t="s">
        <v>33</v>
      </c>
      <c r="C17" s="8" t="s">
        <v>9</v>
      </c>
      <c r="D17" s="8">
        <v>1.4</v>
      </c>
      <c r="E17" s="10">
        <f t="shared" si="0"/>
        <v>66192</v>
      </c>
    </row>
    <row r="18" spans="1:8">
      <c r="A18" s="7" t="s">
        <v>27</v>
      </c>
      <c r="B18" s="8" t="s">
        <v>8</v>
      </c>
      <c r="C18" s="8" t="s">
        <v>9</v>
      </c>
      <c r="D18" s="9">
        <v>3.48</v>
      </c>
      <c r="E18" s="10">
        <f t="shared" si="0"/>
        <v>164534.40000000002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46334.399999999994</v>
      </c>
    </row>
    <row r="20" spans="1:8" ht="25.5">
      <c r="A20" s="22" t="s">
        <v>31</v>
      </c>
      <c r="B20" s="8" t="s">
        <v>13</v>
      </c>
      <c r="C20" s="8" t="s">
        <v>9</v>
      </c>
      <c r="D20" s="26">
        <f>E20/6/G10</f>
        <v>1.7866383248730964</v>
      </c>
      <c r="E20" s="33">
        <v>84472.26</v>
      </c>
      <c r="G20" s="16"/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>D21*$G$10*6</f>
        <v>16548</v>
      </c>
    </row>
    <row r="22" spans="1:8" ht="25.5">
      <c r="A22" s="7" t="s">
        <v>15</v>
      </c>
      <c r="B22" s="8" t="s">
        <v>8</v>
      </c>
      <c r="C22" s="8" t="s">
        <v>9</v>
      </c>
      <c r="D22" s="8">
        <v>2.33</v>
      </c>
      <c r="E22" s="10">
        <f t="shared" ref="E22:E24" si="1">D22*$G$10*6</f>
        <v>110162.40000000001</v>
      </c>
    </row>
    <row r="23" spans="1:8">
      <c r="A23" s="22" t="s">
        <v>28</v>
      </c>
      <c r="B23" s="8" t="s">
        <v>8</v>
      </c>
      <c r="C23" s="8" t="s">
        <v>9</v>
      </c>
      <c r="D23" s="8">
        <v>2.0099999999999998</v>
      </c>
      <c r="E23" s="10">
        <f t="shared" si="1"/>
        <v>95032.799999999988</v>
      </c>
      <c r="G23" s="16"/>
      <c r="H23" s="16"/>
    </row>
    <row r="24" spans="1:8" ht="25.5">
      <c r="A24" s="22" t="s">
        <v>29</v>
      </c>
      <c r="B24" s="8" t="s">
        <v>8</v>
      </c>
      <c r="C24" s="8" t="s">
        <v>9</v>
      </c>
      <c r="D24" s="8">
        <v>0.12</v>
      </c>
      <c r="E24" s="10">
        <f t="shared" si="1"/>
        <v>5673.5999999999995</v>
      </c>
      <c r="G24" s="16"/>
      <c r="H24" s="16"/>
    </row>
    <row r="25" spans="1:8" ht="25.5">
      <c r="A25" s="25" t="s">
        <v>36</v>
      </c>
      <c r="B25" s="23" t="s">
        <v>40</v>
      </c>
      <c r="C25" s="23" t="s">
        <v>37</v>
      </c>
      <c r="D25" s="23" t="s">
        <v>45</v>
      </c>
      <c r="E25" s="24">
        <v>22815.18</v>
      </c>
      <c r="G25" s="16"/>
      <c r="H25" s="16"/>
    </row>
    <row r="26" spans="1:8" ht="25.5">
      <c r="A26" s="25" t="s">
        <v>39</v>
      </c>
      <c r="B26" s="23" t="s">
        <v>40</v>
      </c>
      <c r="C26" s="23" t="s">
        <v>37</v>
      </c>
      <c r="D26" s="23" t="s">
        <v>45</v>
      </c>
      <c r="E26" s="24">
        <v>12989.66</v>
      </c>
      <c r="G26" s="16"/>
      <c r="H26" s="16"/>
    </row>
    <row r="27" spans="1:8">
      <c r="A27" s="25" t="s">
        <v>38</v>
      </c>
      <c r="B27" s="23" t="s">
        <v>40</v>
      </c>
      <c r="C27" s="23" t="s">
        <v>37</v>
      </c>
      <c r="D27" s="23" t="s">
        <v>45</v>
      </c>
      <c r="E27" s="24">
        <v>109365.66</v>
      </c>
      <c r="G27" s="16"/>
      <c r="H27" s="16"/>
    </row>
    <row r="28" spans="1:8">
      <c r="A28" s="25" t="s">
        <v>57</v>
      </c>
      <c r="B28" s="23" t="s">
        <v>53</v>
      </c>
      <c r="C28" s="23" t="s">
        <v>37</v>
      </c>
      <c r="D28" s="23" t="s">
        <v>46</v>
      </c>
      <c r="E28" s="24">
        <v>32929.11</v>
      </c>
      <c r="G28" s="16"/>
      <c r="H28" s="16"/>
    </row>
    <row r="29" spans="1:8">
      <c r="A29" s="25" t="s">
        <v>51</v>
      </c>
      <c r="B29" s="23" t="s">
        <v>53</v>
      </c>
      <c r="C29" s="23" t="s">
        <v>37</v>
      </c>
      <c r="D29" s="23" t="s">
        <v>46</v>
      </c>
      <c r="E29" s="24">
        <v>1316</v>
      </c>
      <c r="G29" s="16"/>
      <c r="H29" s="16"/>
    </row>
    <row r="30" spans="1:8">
      <c r="A30" s="25" t="s">
        <v>52</v>
      </c>
      <c r="B30" s="23" t="s">
        <v>53</v>
      </c>
      <c r="C30" s="23" t="s">
        <v>37</v>
      </c>
      <c r="D30" s="23" t="s">
        <v>46</v>
      </c>
      <c r="E30" s="24">
        <v>1208</v>
      </c>
      <c r="G30" s="16"/>
      <c r="H30" s="16"/>
    </row>
    <row r="31" spans="1:8">
      <c r="A31" s="25" t="s">
        <v>51</v>
      </c>
      <c r="B31" s="23" t="s">
        <v>53</v>
      </c>
      <c r="C31" s="23" t="s">
        <v>37</v>
      </c>
      <c r="D31" s="23" t="s">
        <v>46</v>
      </c>
      <c r="E31" s="24">
        <v>9500</v>
      </c>
      <c r="G31" s="16"/>
      <c r="H31" s="16"/>
    </row>
    <row r="32" spans="1:8">
      <c r="A32" s="25" t="s">
        <v>51</v>
      </c>
      <c r="B32" s="23" t="s">
        <v>53</v>
      </c>
      <c r="C32" s="23" t="s">
        <v>37</v>
      </c>
      <c r="D32" s="23" t="s">
        <v>46</v>
      </c>
      <c r="E32" s="24">
        <v>2365</v>
      </c>
      <c r="G32" s="16"/>
      <c r="H32" s="16"/>
    </row>
    <row r="33" spans="1:8">
      <c r="A33" s="25" t="s">
        <v>51</v>
      </c>
      <c r="B33" s="23" t="s">
        <v>54</v>
      </c>
      <c r="C33" s="23" t="s">
        <v>37</v>
      </c>
      <c r="D33" s="23" t="s">
        <v>46</v>
      </c>
      <c r="E33" s="24">
        <v>880</v>
      </c>
      <c r="G33" s="16"/>
      <c r="H33" s="16"/>
    </row>
    <row r="34" spans="1:8">
      <c r="A34" s="25" t="s">
        <v>52</v>
      </c>
      <c r="B34" s="23" t="s">
        <v>54</v>
      </c>
      <c r="C34" s="23" t="s">
        <v>37</v>
      </c>
      <c r="D34" s="23" t="s">
        <v>46</v>
      </c>
      <c r="E34" s="24">
        <v>880</v>
      </c>
      <c r="G34" s="16"/>
      <c r="H34" s="16"/>
    </row>
    <row r="35" spans="1:8">
      <c r="A35" s="25" t="s">
        <v>51</v>
      </c>
      <c r="B35" s="23" t="s">
        <v>54</v>
      </c>
      <c r="C35" s="23" t="s">
        <v>37</v>
      </c>
      <c r="D35" s="23" t="s">
        <v>46</v>
      </c>
      <c r="E35" s="24">
        <v>840</v>
      </c>
      <c r="G35" s="16"/>
      <c r="H35" s="16"/>
    </row>
    <row r="36" spans="1:8">
      <c r="A36" s="25" t="s">
        <v>63</v>
      </c>
      <c r="B36" s="23" t="s">
        <v>59</v>
      </c>
      <c r="C36" s="23" t="s">
        <v>37</v>
      </c>
      <c r="D36" s="23" t="s">
        <v>46</v>
      </c>
      <c r="E36" s="24">
        <v>1800</v>
      </c>
      <c r="G36" s="16"/>
      <c r="H36" s="16"/>
    </row>
    <row r="37" spans="1:8">
      <c r="A37" s="25" t="s">
        <v>58</v>
      </c>
      <c r="B37" s="23" t="s">
        <v>59</v>
      </c>
      <c r="C37" s="23" t="s">
        <v>37</v>
      </c>
      <c r="D37" s="23" t="s">
        <v>46</v>
      </c>
      <c r="E37" s="24">
        <v>2000</v>
      </c>
      <c r="G37" s="16"/>
      <c r="H37" s="16"/>
    </row>
    <row r="38" spans="1:8">
      <c r="A38" s="25" t="s">
        <v>62</v>
      </c>
      <c r="B38" s="23" t="s">
        <v>59</v>
      </c>
      <c r="C38" s="23" t="s">
        <v>37</v>
      </c>
      <c r="D38" s="23" t="s">
        <v>46</v>
      </c>
      <c r="E38" s="24">
        <v>9503</v>
      </c>
      <c r="G38" s="16"/>
      <c r="H38" s="16"/>
    </row>
    <row r="39" spans="1:8">
      <c r="A39" s="25" t="s">
        <v>60</v>
      </c>
      <c r="B39" s="23" t="s">
        <v>64</v>
      </c>
      <c r="C39" s="23" t="s">
        <v>37</v>
      </c>
      <c r="D39" s="23" t="s">
        <v>46</v>
      </c>
      <c r="E39" s="24">
        <v>10560</v>
      </c>
      <c r="G39" s="16"/>
      <c r="H39" s="16"/>
    </row>
    <row r="40" spans="1:8">
      <c r="A40" s="25" t="s">
        <v>65</v>
      </c>
      <c r="B40" s="23" t="s">
        <v>61</v>
      </c>
      <c r="C40" s="23" t="s">
        <v>37</v>
      </c>
      <c r="D40" s="23" t="s">
        <v>46</v>
      </c>
      <c r="E40" s="24">
        <v>11594</v>
      </c>
      <c r="G40" s="16"/>
      <c r="H40" s="16"/>
    </row>
    <row r="41" spans="1:8" ht="19.5" thickBot="1">
      <c r="A41" s="11" t="s">
        <v>16</v>
      </c>
      <c r="B41" s="12"/>
      <c r="C41" s="12"/>
      <c r="D41" s="13"/>
      <c r="E41" s="14">
        <f>SUM(E12:E40)</f>
        <v>1040027.5700000002</v>
      </c>
      <c r="G41" s="16"/>
      <c r="H41" s="16"/>
    </row>
    <row r="42" spans="1:8">
      <c r="A42" s="5"/>
      <c r="B42" s="5"/>
      <c r="C42" s="5"/>
      <c r="D42" s="5"/>
      <c r="E42" s="6"/>
    </row>
    <row r="43" spans="1:8" ht="33" customHeight="1">
      <c r="A43" s="42" t="s">
        <v>66</v>
      </c>
      <c r="B43" s="42"/>
      <c r="C43" s="42"/>
      <c r="D43" s="42"/>
      <c r="E43" s="42"/>
    </row>
    <row r="44" spans="1:8">
      <c r="A44" s="5"/>
      <c r="B44" s="5"/>
      <c r="C44" s="5"/>
      <c r="D44" s="5"/>
      <c r="E44" s="6"/>
    </row>
    <row r="45" spans="1:8" ht="15" customHeight="1">
      <c r="A45" s="42" t="s">
        <v>41</v>
      </c>
      <c r="B45" s="42"/>
      <c r="C45" s="42"/>
      <c r="D45" s="42"/>
      <c r="E45" s="42"/>
    </row>
    <row r="46" spans="1:8">
      <c r="A46" s="5"/>
      <c r="B46" s="5"/>
      <c r="C46" s="5"/>
      <c r="D46" s="5"/>
      <c r="E46" s="6"/>
    </row>
    <row r="47" spans="1:8">
      <c r="A47" s="43" t="s">
        <v>42</v>
      </c>
      <c r="B47" s="43"/>
      <c r="C47" s="43"/>
      <c r="D47" s="43"/>
      <c r="E47" s="43"/>
    </row>
    <row r="48" spans="1:8">
      <c r="A48" s="5"/>
      <c r="B48" s="5"/>
      <c r="C48" s="5"/>
      <c r="D48" s="5"/>
      <c r="E48" s="6"/>
    </row>
    <row r="49" spans="1:5" ht="33" customHeight="1">
      <c r="A49" s="42" t="s">
        <v>17</v>
      </c>
      <c r="B49" s="42"/>
      <c r="C49" s="42"/>
      <c r="D49" s="42"/>
      <c r="E49" s="42"/>
    </row>
    <row r="50" spans="1:5">
      <c r="A50" s="5"/>
      <c r="B50" s="5"/>
      <c r="C50" s="5"/>
      <c r="D50" s="5"/>
      <c r="E50" s="6"/>
    </row>
    <row r="51" spans="1:5">
      <c r="A51" s="5"/>
      <c r="B51" s="5"/>
      <c r="C51" s="5"/>
      <c r="D51" s="5"/>
      <c r="E51" s="6"/>
    </row>
    <row r="52" spans="1:5">
      <c r="A52" s="44" t="s">
        <v>18</v>
      </c>
      <c r="B52" s="44"/>
      <c r="C52" s="44"/>
      <c r="D52" s="44"/>
      <c r="E52" s="44"/>
    </row>
    <row r="53" spans="1:5">
      <c r="A53" s="31"/>
      <c r="B53" s="31"/>
      <c r="C53" s="31"/>
      <c r="D53" s="31"/>
      <c r="E53" s="31"/>
    </row>
    <row r="54" spans="1:5">
      <c r="A54" s="5" t="s">
        <v>47</v>
      </c>
      <c r="B54" s="5" t="s">
        <v>48</v>
      </c>
      <c r="C54" s="5"/>
      <c r="D54" s="5"/>
      <c r="E54" s="6" t="s">
        <v>21</v>
      </c>
    </row>
    <row r="55" spans="1:5">
      <c r="A55" s="5"/>
      <c r="B55" s="5"/>
      <c r="C55" s="5"/>
      <c r="D55" s="5"/>
      <c r="E55" s="6" t="s">
        <v>23</v>
      </c>
    </row>
    <row r="56" spans="1:5">
      <c r="A56" s="5"/>
      <c r="B56" s="5"/>
      <c r="C56" s="5"/>
      <c r="D56" s="5"/>
      <c r="E56" s="6"/>
    </row>
    <row r="57" spans="1:5">
      <c r="A57" s="5" t="s">
        <v>19</v>
      </c>
      <c r="B57" s="5" t="s">
        <v>35</v>
      </c>
      <c r="C57" s="5"/>
      <c r="D57" s="5"/>
    </row>
    <row r="58" spans="1:5">
      <c r="A58" s="5"/>
      <c r="B58" s="43" t="s">
        <v>49</v>
      </c>
      <c r="C58" s="43"/>
      <c r="D58" s="43"/>
      <c r="E58" s="6" t="s">
        <v>21</v>
      </c>
    </row>
    <row r="59" spans="1:5">
      <c r="A59" s="5"/>
      <c r="B59" s="5"/>
      <c r="C59" s="5"/>
      <c r="D59" s="5"/>
      <c r="E59" s="6" t="s">
        <v>23</v>
      </c>
    </row>
    <row r="60" spans="1:5">
      <c r="A60" s="5"/>
      <c r="B60" s="5"/>
      <c r="C60" s="5"/>
      <c r="D60" s="5"/>
      <c r="E60" s="6"/>
    </row>
    <row r="61" spans="1:5">
      <c r="A61" s="5" t="s">
        <v>24</v>
      </c>
      <c r="B61" s="5" t="s">
        <v>20</v>
      </c>
      <c r="C61" s="5"/>
      <c r="D61" s="5"/>
      <c r="E61" s="6" t="s">
        <v>21</v>
      </c>
    </row>
    <row r="62" spans="1:5">
      <c r="A62" s="5"/>
      <c r="B62" s="38" t="s">
        <v>22</v>
      </c>
      <c r="C62" s="38"/>
      <c r="D62" s="38"/>
      <c r="E62" s="6" t="s">
        <v>23</v>
      </c>
    </row>
    <row r="63" spans="1:5">
      <c r="A63" s="5"/>
      <c r="B63" s="5"/>
      <c r="C63" s="5"/>
      <c r="D63" s="5"/>
      <c r="E63" s="6"/>
    </row>
  </sheetData>
  <mergeCells count="12">
    <mergeCell ref="B62:D62"/>
    <mergeCell ref="A1:E1"/>
    <mergeCell ref="A2:E2"/>
    <mergeCell ref="D4:E4"/>
    <mergeCell ref="A7:E7"/>
    <mergeCell ref="A9:E9"/>
    <mergeCell ref="A43:E43"/>
    <mergeCell ref="A45:E45"/>
    <mergeCell ref="A47:E47"/>
    <mergeCell ref="A49:E49"/>
    <mergeCell ref="A52:E52"/>
    <mergeCell ref="B58:D58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7"/>
  <sheetViews>
    <sheetView topLeftCell="A24" workbookViewId="0">
      <selection activeCell="A38" sqref="A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9" t="s">
        <v>0</v>
      </c>
      <c r="B1" s="39"/>
      <c r="C1" s="39"/>
      <c r="D1" s="39"/>
      <c r="E1" s="39"/>
    </row>
    <row r="2" spans="1:7" ht="15.75">
      <c r="A2" s="40" t="s">
        <v>1</v>
      </c>
      <c r="B2" s="40"/>
      <c r="C2" s="40"/>
      <c r="D2" s="40"/>
      <c r="E2" s="40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1" t="s">
        <v>50</v>
      </c>
      <c r="E4" s="41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2" t="s">
        <v>34</v>
      </c>
      <c r="B7" s="42"/>
      <c r="C7" s="42"/>
      <c r="D7" s="42"/>
      <c r="E7" s="42"/>
    </row>
    <row r="8" spans="1:7">
      <c r="A8" s="3"/>
      <c r="B8" s="3"/>
      <c r="C8" s="3"/>
      <c r="D8" s="3"/>
      <c r="E8" s="4"/>
    </row>
    <row r="9" spans="1:7" ht="45.75" customHeight="1">
      <c r="A9" s="42" t="s">
        <v>30</v>
      </c>
      <c r="B9" s="42"/>
      <c r="C9" s="42"/>
      <c r="D9" s="42"/>
      <c r="E9" s="42"/>
    </row>
    <row r="10" spans="1:7" ht="15.75" thickBot="1">
      <c r="A10" s="5"/>
      <c r="B10" s="5"/>
      <c r="C10" s="5"/>
      <c r="D10" s="5"/>
      <c r="E10" s="6"/>
      <c r="G10">
        <v>7880</v>
      </c>
    </row>
    <row r="11" spans="1:7" ht="75">
      <c r="A11" s="17" t="s">
        <v>3</v>
      </c>
      <c r="B11" s="18" t="s">
        <v>4</v>
      </c>
      <c r="C11" s="18" t="s">
        <v>5</v>
      </c>
      <c r="D11" s="19" t="s">
        <v>6</v>
      </c>
      <c r="E11" s="20" t="s">
        <v>7</v>
      </c>
    </row>
    <row r="12" spans="1:7" ht="45.75" customHeight="1">
      <c r="A12" s="21" t="s">
        <v>26</v>
      </c>
      <c r="B12" s="8" t="s">
        <v>8</v>
      </c>
      <c r="C12" s="8" t="s">
        <v>9</v>
      </c>
      <c r="D12" s="9">
        <v>0.8</v>
      </c>
      <c r="E12" s="10">
        <f>D12*$G$10*3</f>
        <v>18912</v>
      </c>
    </row>
    <row r="13" spans="1:7" ht="54.75" customHeight="1">
      <c r="A13" s="22" t="s">
        <v>44</v>
      </c>
      <c r="B13" s="8" t="s">
        <v>8</v>
      </c>
      <c r="C13" s="8" t="s">
        <v>9</v>
      </c>
      <c r="D13" s="9">
        <v>0.67</v>
      </c>
      <c r="E13" s="10">
        <f t="shared" ref="E13:E24" si="0">D13*$G$10*3</f>
        <v>15838.800000000001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24585.600000000002</v>
      </c>
    </row>
    <row r="15" spans="1:7">
      <c r="A15" s="7" t="s">
        <v>11</v>
      </c>
      <c r="B15" s="8" t="s">
        <v>8</v>
      </c>
      <c r="C15" s="8" t="s">
        <v>9</v>
      </c>
      <c r="D15" s="27">
        <v>0.12</v>
      </c>
      <c r="E15" s="10">
        <f>D15*3*G10</f>
        <v>2836.7999999999997</v>
      </c>
      <c r="G15" s="16"/>
    </row>
    <row r="16" spans="1:7" ht="38.25">
      <c r="A16" s="7" t="s">
        <v>10</v>
      </c>
      <c r="B16" s="8" t="s">
        <v>43</v>
      </c>
      <c r="C16" s="8" t="s">
        <v>9</v>
      </c>
      <c r="D16" s="8">
        <v>2.0099999999999998</v>
      </c>
      <c r="E16" s="10">
        <f t="shared" si="0"/>
        <v>47516.399999999994</v>
      </c>
    </row>
    <row r="17" spans="1:8" ht="25.5">
      <c r="A17" s="7" t="s">
        <v>32</v>
      </c>
      <c r="B17" s="8" t="s">
        <v>33</v>
      </c>
      <c r="C17" s="8" t="s">
        <v>9</v>
      </c>
      <c r="D17" s="8">
        <v>1.4</v>
      </c>
      <c r="E17" s="10">
        <f t="shared" si="0"/>
        <v>33096</v>
      </c>
    </row>
    <row r="18" spans="1:8">
      <c r="A18" s="7" t="s">
        <v>27</v>
      </c>
      <c r="B18" s="8" t="s">
        <v>8</v>
      </c>
      <c r="C18" s="8" t="s">
        <v>9</v>
      </c>
      <c r="D18" s="9">
        <v>3.48</v>
      </c>
      <c r="E18" s="10">
        <f t="shared" si="0"/>
        <v>82267.200000000012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23167.199999999997</v>
      </c>
    </row>
    <row r="20" spans="1:8" ht="25.5">
      <c r="A20" s="22" t="s">
        <v>31</v>
      </c>
      <c r="B20" s="8" t="s">
        <v>13</v>
      </c>
      <c r="C20" s="8" t="s">
        <v>9</v>
      </c>
      <c r="D20" s="26">
        <f>E20/3/G10</f>
        <v>1.7866383248730964</v>
      </c>
      <c r="E20" s="32">
        <v>42236.13</v>
      </c>
      <c r="G20" s="16"/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8274</v>
      </c>
    </row>
    <row r="22" spans="1:8" ht="25.5">
      <c r="A22" s="7" t="s">
        <v>15</v>
      </c>
      <c r="B22" s="8" t="s">
        <v>8</v>
      </c>
      <c r="C22" s="8" t="s">
        <v>9</v>
      </c>
      <c r="D22" s="8">
        <v>2.33</v>
      </c>
      <c r="E22" s="10">
        <f t="shared" si="0"/>
        <v>55081.200000000004</v>
      </c>
    </row>
    <row r="23" spans="1:8">
      <c r="A23" s="22" t="s">
        <v>28</v>
      </c>
      <c r="B23" s="8" t="s">
        <v>8</v>
      </c>
      <c r="C23" s="8" t="s">
        <v>9</v>
      </c>
      <c r="D23" s="8">
        <v>2.0099999999999998</v>
      </c>
      <c r="E23" s="10">
        <f t="shared" si="0"/>
        <v>47516.399999999994</v>
      </c>
      <c r="G23" s="16"/>
      <c r="H23" s="16"/>
    </row>
    <row r="24" spans="1:8" ht="25.5">
      <c r="A24" s="22" t="s">
        <v>29</v>
      </c>
      <c r="B24" s="8" t="s">
        <v>8</v>
      </c>
      <c r="C24" s="8" t="s">
        <v>9</v>
      </c>
      <c r="D24" s="8">
        <v>0.12</v>
      </c>
      <c r="E24" s="10">
        <f t="shared" si="0"/>
        <v>2836.7999999999997</v>
      </c>
      <c r="G24" s="16"/>
      <c r="H24" s="16"/>
    </row>
    <row r="25" spans="1:8" ht="25.5">
      <c r="A25" s="25" t="s">
        <v>36</v>
      </c>
      <c r="B25" s="23" t="s">
        <v>40</v>
      </c>
      <c r="C25" s="23" t="s">
        <v>37</v>
      </c>
      <c r="D25" s="23" t="s">
        <v>45</v>
      </c>
      <c r="E25" s="24">
        <v>9669.24</v>
      </c>
      <c r="G25" s="16"/>
      <c r="H25" s="16"/>
    </row>
    <row r="26" spans="1:8" ht="25.5">
      <c r="A26" s="25" t="s">
        <v>39</v>
      </c>
      <c r="B26" s="23" t="s">
        <v>40</v>
      </c>
      <c r="C26" s="23" t="s">
        <v>37</v>
      </c>
      <c r="D26" s="23" t="s">
        <v>45</v>
      </c>
      <c r="E26" s="24">
        <v>4863.3900000000003</v>
      </c>
      <c r="G26" s="16"/>
      <c r="H26" s="16"/>
    </row>
    <row r="27" spans="1:8">
      <c r="A27" s="25" t="s">
        <v>38</v>
      </c>
      <c r="B27" s="23" t="s">
        <v>40</v>
      </c>
      <c r="C27" s="23" t="s">
        <v>37</v>
      </c>
      <c r="D27" s="23" t="s">
        <v>45</v>
      </c>
      <c r="E27" s="24">
        <v>54680.83</v>
      </c>
      <c r="G27" s="16"/>
      <c r="H27" s="16"/>
    </row>
    <row r="28" spans="1:8">
      <c r="A28" s="25" t="s">
        <v>51</v>
      </c>
      <c r="B28" s="23" t="s">
        <v>53</v>
      </c>
      <c r="C28" s="23" t="s">
        <v>37</v>
      </c>
      <c r="D28" s="23" t="s">
        <v>46</v>
      </c>
      <c r="E28" s="24">
        <v>1316</v>
      </c>
      <c r="G28" s="16"/>
      <c r="H28" s="16"/>
    </row>
    <row r="29" spans="1:8">
      <c r="A29" s="25" t="s">
        <v>52</v>
      </c>
      <c r="B29" s="23" t="s">
        <v>53</v>
      </c>
      <c r="C29" s="23" t="s">
        <v>37</v>
      </c>
      <c r="D29" s="23" t="s">
        <v>46</v>
      </c>
      <c r="E29" s="24">
        <v>1208</v>
      </c>
      <c r="G29" s="16"/>
      <c r="H29" s="16"/>
    </row>
    <row r="30" spans="1:8">
      <c r="A30" s="25" t="s">
        <v>51</v>
      </c>
      <c r="B30" s="23" t="s">
        <v>53</v>
      </c>
      <c r="C30" s="23" t="s">
        <v>37</v>
      </c>
      <c r="D30" s="23" t="s">
        <v>46</v>
      </c>
      <c r="E30" s="24">
        <v>9500</v>
      </c>
      <c r="G30" s="16"/>
      <c r="H30" s="16"/>
    </row>
    <row r="31" spans="1:8">
      <c r="A31" s="25" t="s">
        <v>51</v>
      </c>
      <c r="B31" s="23" t="s">
        <v>53</v>
      </c>
      <c r="C31" s="23" t="s">
        <v>37</v>
      </c>
      <c r="D31" s="23" t="s">
        <v>46</v>
      </c>
      <c r="E31" s="24">
        <v>2365</v>
      </c>
      <c r="G31" s="16"/>
      <c r="H31" s="16"/>
    </row>
    <row r="32" spans="1:8">
      <c r="A32" s="25" t="s">
        <v>51</v>
      </c>
      <c r="B32" s="23" t="s">
        <v>54</v>
      </c>
      <c r="C32" s="23" t="s">
        <v>37</v>
      </c>
      <c r="D32" s="23" t="s">
        <v>46</v>
      </c>
      <c r="E32" s="24">
        <v>880</v>
      </c>
      <c r="G32" s="16"/>
      <c r="H32" s="16"/>
    </row>
    <row r="33" spans="1:8">
      <c r="A33" s="25" t="s">
        <v>52</v>
      </c>
      <c r="B33" s="23" t="s">
        <v>54</v>
      </c>
      <c r="C33" s="23" t="s">
        <v>37</v>
      </c>
      <c r="D33" s="23" t="s">
        <v>46</v>
      </c>
      <c r="E33" s="24">
        <v>880</v>
      </c>
      <c r="G33" s="16"/>
      <c r="H33" s="16"/>
    </row>
    <row r="34" spans="1:8">
      <c r="A34" s="25" t="s">
        <v>51</v>
      </c>
      <c r="B34" s="23" t="s">
        <v>54</v>
      </c>
      <c r="C34" s="23" t="s">
        <v>37</v>
      </c>
      <c r="D34" s="23" t="s">
        <v>46</v>
      </c>
      <c r="E34" s="24">
        <v>840</v>
      </c>
      <c r="G34" s="16"/>
      <c r="H34" s="16"/>
    </row>
    <row r="35" spans="1:8" ht="19.5" thickBot="1">
      <c r="A35" s="11" t="s">
        <v>16</v>
      </c>
      <c r="B35" s="12"/>
      <c r="C35" s="12"/>
      <c r="D35" s="13"/>
      <c r="E35" s="14">
        <f>SUM(E12:E34)</f>
        <v>490366.99</v>
      </c>
      <c r="G35" s="16"/>
      <c r="H35" s="16"/>
    </row>
    <row r="36" spans="1:8">
      <c r="A36" s="5"/>
      <c r="B36" s="5"/>
      <c r="C36" s="5"/>
      <c r="D36" s="5"/>
      <c r="E36" s="6"/>
    </row>
    <row r="37" spans="1:8" ht="33" customHeight="1">
      <c r="A37" s="42" t="s">
        <v>55</v>
      </c>
      <c r="B37" s="42"/>
      <c r="C37" s="42"/>
      <c r="D37" s="42"/>
      <c r="E37" s="42"/>
    </row>
    <row r="38" spans="1:8">
      <c r="A38" s="5"/>
      <c r="B38" s="5"/>
      <c r="C38" s="5"/>
      <c r="D38" s="5"/>
      <c r="E38" s="6"/>
    </row>
    <row r="39" spans="1:8" ht="15" customHeight="1">
      <c r="A39" s="42" t="s">
        <v>41</v>
      </c>
      <c r="B39" s="42"/>
      <c r="C39" s="42"/>
      <c r="D39" s="42"/>
      <c r="E39" s="42"/>
    </row>
    <row r="40" spans="1:8">
      <c r="A40" s="5"/>
      <c r="B40" s="5"/>
      <c r="C40" s="5"/>
      <c r="D40" s="5"/>
      <c r="E40" s="6"/>
    </row>
    <row r="41" spans="1:8">
      <c r="A41" s="43" t="s">
        <v>42</v>
      </c>
      <c r="B41" s="43"/>
      <c r="C41" s="43"/>
      <c r="D41" s="43"/>
      <c r="E41" s="43"/>
    </row>
    <row r="42" spans="1:8">
      <c r="A42" s="5"/>
      <c r="B42" s="5"/>
      <c r="C42" s="5"/>
      <c r="D42" s="5"/>
      <c r="E42" s="6"/>
    </row>
    <row r="43" spans="1:8" ht="33" customHeight="1">
      <c r="A43" s="42" t="s">
        <v>17</v>
      </c>
      <c r="B43" s="42"/>
      <c r="C43" s="42"/>
      <c r="D43" s="42"/>
      <c r="E43" s="42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44" t="s">
        <v>18</v>
      </c>
      <c r="B46" s="44"/>
      <c r="C46" s="44"/>
      <c r="D46" s="44"/>
      <c r="E46" s="44"/>
    </row>
    <row r="47" spans="1:8">
      <c r="A47" s="29"/>
      <c r="B47" s="29"/>
      <c r="C47" s="29"/>
      <c r="D47" s="29"/>
      <c r="E47" s="29"/>
    </row>
    <row r="48" spans="1:8">
      <c r="A48" s="5" t="s">
        <v>47</v>
      </c>
      <c r="B48" s="5" t="s">
        <v>48</v>
      </c>
      <c r="C48" s="5"/>
      <c r="D48" s="5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19</v>
      </c>
      <c r="B51" s="5" t="s">
        <v>35</v>
      </c>
      <c r="C51" s="5"/>
      <c r="D51" s="5"/>
    </row>
    <row r="52" spans="1:5">
      <c r="A52" s="5"/>
      <c r="B52" s="43" t="s">
        <v>49</v>
      </c>
      <c r="C52" s="43"/>
      <c r="D52" s="43"/>
      <c r="E52" s="6" t="s">
        <v>21</v>
      </c>
    </row>
    <row r="53" spans="1:5">
      <c r="A53" s="5"/>
      <c r="B53" s="5"/>
      <c r="C53" s="5"/>
      <c r="D53" s="5"/>
      <c r="E53" s="6" t="s">
        <v>23</v>
      </c>
    </row>
    <row r="54" spans="1:5">
      <c r="A54" s="5"/>
      <c r="B54" s="5"/>
      <c r="C54" s="5"/>
      <c r="D54" s="5"/>
      <c r="E54" s="6"/>
    </row>
    <row r="55" spans="1:5">
      <c r="A55" s="5" t="s">
        <v>24</v>
      </c>
      <c r="B55" s="5" t="s">
        <v>20</v>
      </c>
      <c r="C55" s="5"/>
      <c r="D55" s="5"/>
      <c r="E55" s="6" t="s">
        <v>21</v>
      </c>
    </row>
    <row r="56" spans="1:5">
      <c r="A56" s="5"/>
      <c r="B56" s="38" t="s">
        <v>22</v>
      </c>
      <c r="C56" s="38"/>
      <c r="D56" s="38"/>
      <c r="E56" s="6" t="s">
        <v>23</v>
      </c>
    </row>
    <row r="57" spans="1:5">
      <c r="A57" s="5"/>
      <c r="B57" s="5"/>
      <c r="C57" s="5"/>
      <c r="D57" s="5"/>
      <c r="E57" s="6"/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2025-03-12T13:35:54Z</cp:lastPrinted>
  <dcterms:created xsi:type="dcterms:W3CDTF">2017-03-13T08:54:22Z</dcterms:created>
  <dcterms:modified xsi:type="dcterms:W3CDTF">2025-03-12T13:41:43Z</dcterms:modified>
</cp:coreProperties>
</file>