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 iterateDelta="1E-4"/>
</workbook>
</file>

<file path=xl/calcChain.xml><?xml version="1.0" encoding="utf-8"?>
<calcChain xmlns="http://schemas.openxmlformats.org/spreadsheetml/2006/main">
  <c r="E24" i="18"/>
  <c r="E17" l="1"/>
  <c r="E37" l="1"/>
  <c r="E23"/>
  <c r="E22"/>
  <c r="E21"/>
  <c r="E20"/>
  <c r="E19"/>
  <c r="E18"/>
  <c r="D16"/>
  <c r="E15"/>
  <c r="E14"/>
  <c r="E13"/>
  <c r="E12"/>
  <c r="E32" i="17"/>
  <c r="D16"/>
  <c r="E23"/>
  <c r="E21"/>
  <c r="E22"/>
  <c r="E20"/>
  <c r="E19"/>
  <c r="E18"/>
  <c r="E17"/>
  <c r="E15"/>
  <c r="E14"/>
  <c r="E13"/>
  <c r="E12"/>
  <c r="E32" i="16"/>
  <c r="E13"/>
  <c r="E14"/>
  <c r="E15"/>
  <c r="E16"/>
  <c r="E17"/>
  <c r="E18"/>
  <c r="E19"/>
  <c r="E20"/>
  <c r="E21"/>
  <c r="E22"/>
  <c r="E23"/>
  <c r="E12"/>
  <c r="E31" i="15"/>
  <c r="E16"/>
  <c r="E13"/>
  <c r="E14"/>
  <c r="E15"/>
  <c r="E17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<sst xmlns="http://schemas.openxmlformats.org/spreadsheetml/2006/main" count="426" uniqueCount="78">
  <si>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</si>
  <si>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</si>
  <si>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</si>
  <si>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</si>
  <si>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</si>
  <si>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</si>
  <si>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</si>
  <si>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</si>
  <si>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</si>
  <si>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</si>
  <si>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</si>
  <si>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</si>
  <si>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</si>
  <si>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</si>
  <si>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</si>
  <si>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</si>
  <si>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</si>
  <si>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</si>
  <si>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</si>
  <si>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</si>
  <si>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</si>
  <si>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</si>
  <si>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</si>
  <si>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</si>
  <si>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</si>
  <si>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</si>
  <si>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</si>
  <si>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</si>
  <si>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</si>
  <si>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</si>
  <si>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№123у от 01.05.2015 г. услуги и выполненные работы по содержанию и текущему ремонту общего имущества в МКД расположенного по адресу Чкалова17-2</t>
  </si>
  <si>
    <t>ИТОГО</t>
  </si>
  <si>
    <t>руб</t>
  </si>
  <si>
    <t>по графику</t>
  </si>
  <si>
    <t>ОДН электроэнергия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</si>
  <si>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ул.Чкалова17-2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</si>
  <si>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</si>
  <si>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ежемесячно</t>
  </si>
  <si>
    <t>Работы, выполняемые в целях надлежащего содержания систем вентиляции и дымоудаления мкд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</si>
  <si>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</si>
  <si>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</si>
  <si>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</si>
  <si>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</si>
  <si>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счет</t>
  </si>
  <si>
    <t>Составил:</t>
  </si>
  <si>
    <t>Начальник ПЭО Лебедева О.И</t>
  </si>
  <si>
    <t>Миткалов П.Н.</t>
  </si>
  <si>
    <t>"01" апреля 2024 г</t>
  </si>
  <si>
    <t>Очистка снега с крыши</t>
  </si>
  <si>
    <t>Ремонт двери выхода на кровлю и чердак</t>
  </si>
  <si>
    <t>январь</t>
  </si>
  <si>
    <t>февраль</t>
  </si>
  <si>
    <t>Замена трубы в подвале</t>
  </si>
  <si>
    <t>Установка кранов в подвале</t>
  </si>
  <si>
    <t>Ремонт кровли</t>
  </si>
  <si>
    <t>2. Всего за период с 01.01.2024 г по 31.03.2024 г. выполнено работ (оказанно услуг) на общую сумму 240881 (двести сорок тысяч восемьсот восемьдесят один) рубль 88 коп.</t>
  </si>
  <si>
    <t>"01" июля 2024 г</t>
  </si>
  <si>
    <t>апрель</t>
  </si>
  <si>
    <t>2. Всего за период с 01.01.2024 г по 30.06.2024 г. выполнено работ (оказанно услуг) на общую сумму 386952 (триста восемьдесят шесть тысяч девятьсот пятьдесят два) рубля 64 коп.</t>
  </si>
  <si>
    <t>"01" октября 2024 г</t>
  </si>
  <si>
    <t>0,5/0,97</t>
  </si>
  <si>
    <t>0,52/,93</t>
  </si>
  <si>
    <t>1,04/1,15</t>
  </si>
  <si>
    <t>0,08/0,10</t>
  </si>
  <si>
    <t>4,8/6,26</t>
  </si>
  <si>
    <t>3,18/3,98</t>
  </si>
  <si>
    <t>1,43/1,74</t>
  </si>
  <si>
    <t>2. Всего за период с 01.01.2024 г по 30.09.2024 г. выполнено работ (оказанно услуг) на общую сумму 553701 (пятьсот пятьдесят три тысячи семьсот один) рубль 41 коп.</t>
  </si>
  <si>
    <t>Ефимова Т.И.</t>
  </si>
  <si>
    <t>"01" января 2025 г</t>
  </si>
  <si>
    <t xml:space="preserve">Замена трубы </t>
  </si>
  <si>
    <t>октябрь</t>
  </si>
  <si>
    <t>ноябрь</t>
  </si>
  <si>
    <t>0,52/0,93</t>
  </si>
  <si>
    <t>Уборка подъездов</t>
  </si>
  <si>
    <t>2 раза в месяц влажная уборка, 2 раза в месяц сухая уборка</t>
  </si>
  <si>
    <t>1,76/3,39</t>
  </si>
  <si>
    <t>2. Всего за период с 01.01.2024 г по 31.12.2024 г. выполнено работ (оказанно услуг) на общую сумму 865599 (восемьсот шестьдесят пять тысяч пятьсот девяносто девять) рублей 98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</si>
</sst>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topLeftCell="A21" workbookViewId="0">
      <selection activeCell="E26" sqref="E26:E36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5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35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2969.5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 t="s">
        <v>60</v>
      </c>
      <c r="E12" s="10">
        <f>0.5*$G$10*7+0.97*5*G10</f>
        <v>24795.324999999997</v>
      </c>
    </row>
    <row r="13" spans="1:7" ht="38.25">
      <c r="A13" s="7" t="s">
        <v>38</v>
      </c>
      <c r="B13" s="8" t="s">
        <v>33</v>
      </c>
      <c r="C13" s="8" t="s">
        <v>9</v>
      </c>
      <c r="D13" s="9">
        <v>0.94</v>
      </c>
      <c r="E13" s="10">
        <f>D13*$G$10*12</f>
        <v>33495.96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 t="s">
        <v>73</v>
      </c>
      <c r="E14" s="10">
        <f>0.52*$G$10*7+0.93*5*G10</f>
        <v>24617.155000000002</v>
      </c>
    </row>
    <row r="15" spans="1:7" ht="38.25">
      <c r="A15" s="23" t="s">
        <v>25</v>
      </c>
      <c r="B15" s="8" t="s">
        <v>8</v>
      </c>
      <c r="C15" s="8" t="s">
        <v>9</v>
      </c>
      <c r="D15" s="9" t="s">
        <v>62</v>
      </c>
      <c r="E15" s="10">
        <f>1.04*$G$10*7+1.15*5*G10</f>
        <v>38692.585000000006</v>
      </c>
    </row>
    <row r="16" spans="1:7" ht="51">
      <c r="A16" s="7" t="s">
        <v>29</v>
      </c>
      <c r="B16" s="8" t="s">
        <v>33</v>
      </c>
      <c r="C16" s="8" t="s">
        <v>9</v>
      </c>
      <c r="D16" s="29">
        <f>E16/12/G10</f>
        <v>0.10064124151091655</v>
      </c>
      <c r="E16" s="33">
        <v>3586.25</v>
      </c>
      <c r="G16" s="17"/>
    </row>
    <row r="17" spans="1:7">
      <c r="A17" s="7" t="s">
        <v>11</v>
      </c>
      <c r="B17" s="8" t="s">
        <v>33</v>
      </c>
      <c r="C17" s="8" t="s">
        <v>9</v>
      </c>
      <c r="D17" s="9" t="s">
        <v>63</v>
      </c>
      <c r="E17" s="10">
        <f>0.08*$G$10*7+0.1*5*G10</f>
        <v>3147.67</v>
      </c>
    </row>
    <row r="18" spans="1:7" ht="25.5">
      <c r="A18" s="7" t="s">
        <v>10</v>
      </c>
      <c r="B18" s="8" t="s">
        <v>33</v>
      </c>
      <c r="C18" s="8" t="s">
        <v>9</v>
      </c>
      <c r="D18" s="8" t="s">
        <v>64</v>
      </c>
      <c r="E18" s="10">
        <f>4.8*$G$10*7+6.26*5*G10</f>
        <v>192720.55</v>
      </c>
    </row>
    <row r="19" spans="1:7">
      <c r="A19" s="7" t="s">
        <v>28</v>
      </c>
      <c r="B19" s="8" t="s">
        <v>8</v>
      </c>
      <c r="C19" s="8" t="s">
        <v>9</v>
      </c>
      <c r="D19" s="9" t="s">
        <v>65</v>
      </c>
      <c r="E19" s="10">
        <f>3.18*$G$10*7+3.98*5*G10</f>
        <v>125194.12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D20*$G$10*12</f>
        <v>34921.32</v>
      </c>
      <c r="G20" s="17"/>
    </row>
    <row r="21" spans="1:7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>D21*$G$10*12</f>
        <v>21736.739999999998</v>
      </c>
      <c r="G21" s="17"/>
    </row>
    <row r="22" spans="1:7" ht="25.5">
      <c r="A22" s="7" t="s">
        <v>15</v>
      </c>
      <c r="B22" s="8" t="s">
        <v>13</v>
      </c>
      <c r="C22" s="8" t="s">
        <v>9</v>
      </c>
      <c r="D22" s="8">
        <v>0.35</v>
      </c>
      <c r="E22" s="10">
        <f>D22*$G$10*12</f>
        <v>12471.900000000001</v>
      </c>
      <c r="G22" s="17"/>
    </row>
    <row r="23" spans="1:7" ht="21" customHeight="1">
      <c r="A23" s="7" t="s">
        <v>16</v>
      </c>
      <c r="B23" s="8" t="s">
        <v>8</v>
      </c>
      <c r="C23" s="8" t="s">
        <v>9</v>
      </c>
      <c r="D23" s="8" t="s">
        <v>66</v>
      </c>
      <c r="E23" s="10">
        <f>1.43*$G$10*7+5*1.74*G10</f>
        <v>55559.345000000001</v>
      </c>
    </row>
    <row r="24" spans="1:7" ht="49.5" customHeight="1">
      <c r="A24" s="7" t="s">
        <v>74</v>
      </c>
      <c r="B24" s="8" t="s">
        <v>75</v>
      </c>
      <c r="C24" s="8" t="s">
        <v>9</v>
      </c>
      <c r="D24" s="8" t="s">
        <v>76</v>
      </c>
      <c r="E24" s="10">
        <f>1.76*G10*7+G10*5*3.39</f>
        <v>86917.264999999999</v>
      </c>
    </row>
    <row r="25" spans="1:7">
      <c r="A25" s="7" t="s">
        <v>34</v>
      </c>
      <c r="B25" s="8" t="s">
        <v>37</v>
      </c>
      <c r="C25" s="8" t="s">
        <v>32</v>
      </c>
      <c r="D25" s="8" t="s">
        <v>41</v>
      </c>
      <c r="E25" s="24">
        <v>50228.79</v>
      </c>
    </row>
    <row r="26" spans="1:7">
      <c r="A26" s="25" t="s">
        <v>48</v>
      </c>
      <c r="B26" s="26" t="s">
        <v>50</v>
      </c>
      <c r="C26" s="8" t="s">
        <v>32</v>
      </c>
      <c r="D26" s="26" t="s">
        <v>42</v>
      </c>
      <c r="E26" s="27">
        <v>3500</v>
      </c>
    </row>
    <row r="27" spans="1:7" ht="17.25" customHeight="1">
      <c r="A27" s="25" t="s">
        <v>49</v>
      </c>
      <c r="B27" s="26" t="s">
        <v>51</v>
      </c>
      <c r="C27" s="8" t="s">
        <v>32</v>
      </c>
      <c r="D27" s="26" t="s">
        <v>42</v>
      </c>
      <c r="E27" s="27">
        <v>600</v>
      </c>
    </row>
    <row r="28" spans="1:7">
      <c r="A28" s="25" t="s">
        <v>52</v>
      </c>
      <c r="B28" s="26" t="s">
        <v>50</v>
      </c>
      <c r="C28" s="8" t="s">
        <v>32</v>
      </c>
      <c r="D28" s="26" t="s">
        <v>42</v>
      </c>
      <c r="E28" s="27">
        <v>12080</v>
      </c>
    </row>
    <row r="29" spans="1:7">
      <c r="A29" s="25" t="s">
        <v>52</v>
      </c>
      <c r="B29" s="26" t="s">
        <v>51</v>
      </c>
      <c r="C29" s="8" t="s">
        <v>32</v>
      </c>
      <c r="D29" s="26" t="s">
        <v>42</v>
      </c>
      <c r="E29" s="27">
        <v>17610</v>
      </c>
    </row>
    <row r="30" spans="1:7">
      <c r="A30" s="25" t="s">
        <v>53</v>
      </c>
      <c r="B30" s="26" t="s">
        <v>51</v>
      </c>
      <c r="C30" s="8" t="s">
        <v>32</v>
      </c>
      <c r="D30" s="26" t="s">
        <v>43</v>
      </c>
      <c r="E30" s="27">
        <v>19840</v>
      </c>
    </row>
    <row r="31" spans="1:7">
      <c r="A31" s="25" t="s">
        <v>54</v>
      </c>
      <c r="B31" s="26" t="s">
        <v>51</v>
      </c>
      <c r="C31" s="8" t="s">
        <v>32</v>
      </c>
      <c r="D31" s="26" t="s">
        <v>42</v>
      </c>
      <c r="E31" s="27">
        <v>49750</v>
      </c>
    </row>
    <row r="32" spans="1:7">
      <c r="A32" s="25" t="s">
        <v>48</v>
      </c>
      <c r="B32" s="26" t="s">
        <v>51</v>
      </c>
      <c r="C32" s="8" t="s">
        <v>32</v>
      </c>
      <c r="D32" s="26" t="s">
        <v>42</v>
      </c>
      <c r="E32" s="27">
        <v>9600</v>
      </c>
    </row>
    <row r="33" spans="1:8">
      <c r="A33" s="25" t="s">
        <v>52</v>
      </c>
      <c r="B33" s="26" t="s">
        <v>57</v>
      </c>
      <c r="C33" s="8" t="s">
        <v>32</v>
      </c>
      <c r="D33" s="26" t="s">
        <v>42</v>
      </c>
      <c r="E33" s="27">
        <v>6310</v>
      </c>
    </row>
    <row r="34" spans="1:8">
      <c r="A34" s="25" t="s">
        <v>52</v>
      </c>
      <c r="B34" s="26" t="s">
        <v>71</v>
      </c>
      <c r="C34" s="8" t="s">
        <v>32</v>
      </c>
      <c r="D34" s="26" t="s">
        <v>42</v>
      </c>
      <c r="E34" s="27">
        <v>13790</v>
      </c>
    </row>
    <row r="35" spans="1:8">
      <c r="A35" s="25" t="s">
        <v>54</v>
      </c>
      <c r="B35" s="26" t="s">
        <v>71</v>
      </c>
      <c r="C35" s="8" t="s">
        <v>32</v>
      </c>
      <c r="D35" s="26" t="s">
        <v>42</v>
      </c>
      <c r="E35" s="27">
        <v>23037</v>
      </c>
    </row>
    <row r="36" spans="1:8">
      <c r="A36" s="25" t="s">
        <v>70</v>
      </c>
      <c r="B36" s="26" t="s">
        <v>72</v>
      </c>
      <c r="C36" s="8" t="s">
        <v>32</v>
      </c>
      <c r="D36" s="26" t="s">
        <v>42</v>
      </c>
      <c r="E36" s="27">
        <v>1398</v>
      </c>
    </row>
    <row r="37" spans="1:8" ht="19.5" thickBot="1">
      <c r="A37" s="12" t="s">
        <v>31</v>
      </c>
      <c r="B37" s="13"/>
      <c r="C37" s="13"/>
      <c r="D37" s="14"/>
      <c r="E37" s="15">
        <f>SUM(E12:E36)</f>
        <v>865599.97500000009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4" t="s">
        <v>77</v>
      </c>
      <c r="B39" s="34"/>
      <c r="C39" s="34"/>
      <c r="D39" s="34"/>
      <c r="E39" s="34"/>
    </row>
    <row r="40" spans="1:8">
      <c r="A40" s="5"/>
      <c r="B40" s="5"/>
      <c r="C40" s="5"/>
      <c r="D40" s="5"/>
      <c r="E40" s="6"/>
    </row>
    <row r="41" spans="1:8" ht="15" customHeight="1">
      <c r="A41" s="34" t="s">
        <v>39</v>
      </c>
      <c r="B41" s="34"/>
      <c r="C41" s="34"/>
      <c r="D41" s="34"/>
      <c r="E41" s="34"/>
    </row>
    <row r="42" spans="1:8">
      <c r="A42" s="5"/>
      <c r="B42" s="5"/>
      <c r="C42" s="5"/>
      <c r="D42" s="5"/>
      <c r="E42" s="6"/>
    </row>
    <row r="43" spans="1:8">
      <c r="A43" s="35" t="s">
        <v>40</v>
      </c>
      <c r="B43" s="35"/>
      <c r="C43" s="35"/>
      <c r="D43" s="35"/>
      <c r="E43" s="35"/>
    </row>
    <row r="44" spans="1:8">
      <c r="A44" s="5"/>
      <c r="B44" s="5"/>
      <c r="C44" s="5"/>
      <c r="D44" s="5"/>
      <c r="E44" s="6"/>
    </row>
    <row r="45" spans="1:8" ht="33" customHeight="1">
      <c r="A45" s="34" t="s">
        <v>17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36" t="s">
        <v>18</v>
      </c>
      <c r="B48" s="36"/>
      <c r="C48" s="36"/>
      <c r="D48" s="36"/>
      <c r="E48" s="36"/>
    </row>
    <row r="49" spans="1:5">
      <c r="A49" s="5"/>
      <c r="B49" s="5"/>
      <c r="C49" s="5"/>
      <c r="D49" s="5"/>
      <c r="E49" s="6"/>
    </row>
    <row r="50" spans="1:5">
      <c r="A50" s="5" t="s">
        <v>44</v>
      </c>
      <c r="B50" s="5" t="s">
        <v>45</v>
      </c>
      <c r="C50" s="5"/>
      <c r="D50" s="5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19</v>
      </c>
      <c r="B53" s="5" t="s">
        <v>36</v>
      </c>
      <c r="C53" s="5"/>
      <c r="D53" s="5"/>
    </row>
    <row r="54" spans="1:5">
      <c r="A54" s="5"/>
      <c r="B54" s="35" t="s">
        <v>68</v>
      </c>
      <c r="C54" s="35"/>
      <c r="D54" s="35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24</v>
      </c>
      <c r="B57" s="5" t="s">
        <v>20</v>
      </c>
      <c r="C57" s="5"/>
      <c r="D57" s="5"/>
      <c r="E57" s="6" t="s">
        <v>21</v>
      </c>
    </row>
    <row r="58" spans="1:5">
      <c r="A58" s="5"/>
      <c r="B58" s="37" t="s">
        <v>22</v>
      </c>
      <c r="C58" s="37"/>
      <c r="D58" s="37"/>
      <c r="E58" s="6" t="s">
        <v>23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B49" sqref="B49:D49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5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0" t="s">
        <v>59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35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2969.5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 t="s">
        <v>60</v>
      </c>
      <c r="E12" s="10">
        <f>0.5*$G$10*7+0.97*2*G10</f>
        <v>16154.08</v>
      </c>
    </row>
    <row r="13" spans="1:7" ht="38.25">
      <c r="A13" s="7" t="s">
        <v>38</v>
      </c>
      <c r="B13" s="8" t="s">
        <v>33</v>
      </c>
      <c r="C13" s="8" t="s">
        <v>9</v>
      </c>
      <c r="D13" s="9">
        <v>0.94</v>
      </c>
      <c r="E13" s="10">
        <f>D13*$G$10*9</f>
        <v>25121.97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 t="s">
        <v>61</v>
      </c>
      <c r="E14" s="10">
        <f>0.52*$G$10*7+0.93*2*G10</f>
        <v>16332.250000000002</v>
      </c>
    </row>
    <row r="15" spans="1:7" ht="38.25">
      <c r="A15" s="23" t="s">
        <v>25</v>
      </c>
      <c r="B15" s="8" t="s">
        <v>8</v>
      </c>
      <c r="C15" s="8" t="s">
        <v>9</v>
      </c>
      <c r="D15" s="9" t="s">
        <v>62</v>
      </c>
      <c r="E15" s="10">
        <f>1.04*$G$10*7+1.15*2*G10</f>
        <v>28447.81</v>
      </c>
    </row>
    <row r="16" spans="1:7" ht="51">
      <c r="A16" s="7" t="s">
        <v>29</v>
      </c>
      <c r="B16" s="8" t="s">
        <v>33</v>
      </c>
      <c r="C16" s="8" t="s">
        <v>9</v>
      </c>
      <c r="D16" s="29">
        <f>E16/9/G10</f>
        <v>0.13418832201455538</v>
      </c>
      <c r="E16" s="10">
        <v>3586.25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 t="s">
        <v>63</v>
      </c>
      <c r="E17" s="10">
        <f>0.08*$G$10*7+0.11*2*G10</f>
        <v>2316.21</v>
      </c>
    </row>
    <row r="18" spans="1:8" ht="25.5">
      <c r="A18" s="7" t="s">
        <v>10</v>
      </c>
      <c r="B18" s="8" t="s">
        <v>33</v>
      </c>
      <c r="C18" s="8" t="s">
        <v>9</v>
      </c>
      <c r="D18" s="8" t="s">
        <v>64</v>
      </c>
      <c r="E18" s="10">
        <f>4.8*$G$10*7+6.26*2*G10</f>
        <v>136953.34</v>
      </c>
    </row>
    <row r="19" spans="1:8">
      <c r="A19" s="7" t="s">
        <v>28</v>
      </c>
      <c r="B19" s="8" t="s">
        <v>8</v>
      </c>
      <c r="C19" s="8" t="s">
        <v>9</v>
      </c>
      <c r="D19" s="9" t="s">
        <v>65</v>
      </c>
      <c r="E19" s="10">
        <f>3.18*$G$10*7+3.98*2*G10</f>
        <v>89738.290000000008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D20*$G$10*9</f>
        <v>26190.99</v>
      </c>
      <c r="G20" s="17"/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ref="E21:E22" si="0">D21*$G$10*9</f>
        <v>16302.555</v>
      </c>
      <c r="G21" s="17"/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9353.9250000000011</v>
      </c>
      <c r="G22" s="17"/>
    </row>
    <row r="23" spans="1:8" ht="21" customHeight="1">
      <c r="A23" s="7" t="s">
        <v>16</v>
      </c>
      <c r="B23" s="8" t="s">
        <v>8</v>
      </c>
      <c r="C23" s="8" t="s">
        <v>9</v>
      </c>
      <c r="D23" s="8" t="s">
        <v>66</v>
      </c>
      <c r="E23" s="10">
        <f>1.43*$G$10*7+2*1.74*G10</f>
        <v>40058.555</v>
      </c>
    </row>
    <row r="24" spans="1:8">
      <c r="A24" s="7" t="s">
        <v>34</v>
      </c>
      <c r="B24" s="8" t="s">
        <v>37</v>
      </c>
      <c r="C24" s="8" t="s">
        <v>32</v>
      </c>
      <c r="D24" s="8" t="s">
        <v>41</v>
      </c>
      <c r="E24" s="24">
        <v>33455.18</v>
      </c>
    </row>
    <row r="25" spans="1:8">
      <c r="A25" s="25" t="s">
        <v>48</v>
      </c>
      <c r="B25" s="26" t="s">
        <v>50</v>
      </c>
      <c r="C25" s="8" t="s">
        <v>32</v>
      </c>
      <c r="D25" s="26" t="s">
        <v>42</v>
      </c>
      <c r="E25" s="27">
        <v>3500</v>
      </c>
    </row>
    <row r="26" spans="1:8" ht="20.25" customHeight="1">
      <c r="A26" s="25" t="s">
        <v>49</v>
      </c>
      <c r="B26" s="26" t="s">
        <v>51</v>
      </c>
      <c r="C26" s="8" t="s">
        <v>32</v>
      </c>
      <c r="D26" s="26" t="s">
        <v>42</v>
      </c>
      <c r="E26" s="27">
        <v>600</v>
      </c>
    </row>
    <row r="27" spans="1:8">
      <c r="A27" s="25" t="s">
        <v>52</v>
      </c>
      <c r="B27" s="26" t="s">
        <v>50</v>
      </c>
      <c r="C27" s="8" t="s">
        <v>32</v>
      </c>
      <c r="D27" s="26" t="s">
        <v>42</v>
      </c>
      <c r="E27" s="27">
        <v>12080</v>
      </c>
    </row>
    <row r="28" spans="1:8">
      <c r="A28" s="25" t="s">
        <v>52</v>
      </c>
      <c r="B28" s="26" t="s">
        <v>51</v>
      </c>
      <c r="C28" s="8" t="s">
        <v>32</v>
      </c>
      <c r="D28" s="26" t="s">
        <v>42</v>
      </c>
      <c r="E28" s="27">
        <v>17610</v>
      </c>
    </row>
    <row r="29" spans="1:8">
      <c r="A29" s="25" t="s">
        <v>53</v>
      </c>
      <c r="B29" s="26" t="s">
        <v>51</v>
      </c>
      <c r="C29" s="8" t="s">
        <v>32</v>
      </c>
      <c r="D29" s="26" t="s">
        <v>43</v>
      </c>
      <c r="E29" s="27">
        <v>19840</v>
      </c>
    </row>
    <row r="30" spans="1:8">
      <c r="A30" s="25" t="s">
        <v>54</v>
      </c>
      <c r="B30" s="26" t="s">
        <v>51</v>
      </c>
      <c r="C30" s="8" t="s">
        <v>32</v>
      </c>
      <c r="D30" s="26" t="s">
        <v>42</v>
      </c>
      <c r="E30" s="27">
        <v>49750</v>
      </c>
    </row>
    <row r="31" spans="1:8">
      <c r="A31" s="25" t="s">
        <v>52</v>
      </c>
      <c r="B31" s="26" t="s">
        <v>57</v>
      </c>
      <c r="C31" s="8" t="s">
        <v>32</v>
      </c>
      <c r="D31" s="26" t="s">
        <v>42</v>
      </c>
      <c r="E31" s="27">
        <v>6310</v>
      </c>
    </row>
    <row r="32" spans="1:8" ht="19.5" thickBot="1">
      <c r="A32" s="12" t="s">
        <v>31</v>
      </c>
      <c r="B32" s="13"/>
      <c r="C32" s="13"/>
      <c r="D32" s="14"/>
      <c r="E32" s="15">
        <f>SUM(E12:E31)</f>
        <v>553701.40500000003</v>
      </c>
      <c r="G32" s="17"/>
      <c r="H32" s="17"/>
    </row>
    <row r="33" spans="1:5">
      <c r="A33" s="5"/>
      <c r="B33" s="5"/>
      <c r="C33" s="5"/>
      <c r="D33" s="5"/>
      <c r="E33" s="6"/>
    </row>
    <row r="34" spans="1:5" ht="33" customHeight="1">
      <c r="A34" s="34" t="s">
        <v>67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 ht="15" customHeight="1">
      <c r="A36" s="34" t="s">
        <v>39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40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3" customHeight="1">
      <c r="A40" s="34" t="s">
        <v>17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18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44</v>
      </c>
      <c r="B45" s="5" t="s">
        <v>45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36</v>
      </c>
      <c r="C48" s="5"/>
      <c r="D48" s="5"/>
    </row>
    <row r="49" spans="1:5">
      <c r="A49" s="5"/>
      <c r="B49" s="35" t="s">
        <v>68</v>
      </c>
      <c r="C49" s="35"/>
      <c r="D49" s="3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7" t="s">
        <v>22</v>
      </c>
      <c r="C53" s="37"/>
      <c r="D53" s="37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5" workbookViewId="0">
      <selection activeCell="A40" sqref="A40:E40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5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56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35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2969.5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0.5</v>
      </c>
      <c r="E12" s="10">
        <f>D12*$G$10*6</f>
        <v>8908.5</v>
      </c>
    </row>
    <row r="13" spans="1:7" ht="38.25">
      <c r="A13" s="7" t="s">
        <v>38</v>
      </c>
      <c r="B13" s="8" t="s">
        <v>33</v>
      </c>
      <c r="C13" s="8" t="s">
        <v>9</v>
      </c>
      <c r="D13" s="9">
        <v>0.94</v>
      </c>
      <c r="E13" s="10">
        <f t="shared" ref="E13:E23" si="0">D13*$G$10*6</f>
        <v>16747.98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0.52</v>
      </c>
      <c r="E14" s="10">
        <f t="shared" si="0"/>
        <v>9264.84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18529.68</v>
      </c>
    </row>
    <row r="16" spans="1:7" ht="51">
      <c r="A16" s="7" t="s">
        <v>29</v>
      </c>
      <c r="B16" s="8" t="s">
        <v>33</v>
      </c>
      <c r="C16" s="8" t="s">
        <v>9</v>
      </c>
      <c r="D16" s="29">
        <v>0.1</v>
      </c>
      <c r="E16" s="10">
        <f t="shared" si="0"/>
        <v>1781.6999999999998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0.08</v>
      </c>
      <c r="E17" s="10">
        <f t="shared" si="0"/>
        <v>1425.3600000000001</v>
      </c>
    </row>
    <row r="18" spans="1:8" ht="25.5">
      <c r="A18" s="7" t="s">
        <v>10</v>
      </c>
      <c r="B18" s="8" t="s">
        <v>33</v>
      </c>
      <c r="C18" s="8" t="s">
        <v>9</v>
      </c>
      <c r="D18" s="8">
        <v>4.8</v>
      </c>
      <c r="E18" s="10">
        <f t="shared" si="0"/>
        <v>85521.600000000006</v>
      </c>
    </row>
    <row r="19" spans="1:8">
      <c r="A19" s="7" t="s">
        <v>28</v>
      </c>
      <c r="B19" s="8" t="s">
        <v>8</v>
      </c>
      <c r="C19" s="8" t="s">
        <v>9</v>
      </c>
      <c r="D19" s="9">
        <v>3.18</v>
      </c>
      <c r="E19" s="10">
        <f t="shared" si="0"/>
        <v>56658.06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17460.66</v>
      </c>
      <c r="G20" s="17"/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10868.369999999999</v>
      </c>
      <c r="G21" s="17"/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6235.9500000000007</v>
      </c>
      <c r="G22" s="17"/>
    </row>
    <row r="23" spans="1:8" ht="21" customHeight="1">
      <c r="A23" s="7" t="s">
        <v>16</v>
      </c>
      <c r="B23" s="8" t="s">
        <v>8</v>
      </c>
      <c r="C23" s="8" t="s">
        <v>9</v>
      </c>
      <c r="D23" s="8">
        <v>1.43</v>
      </c>
      <c r="E23" s="10">
        <f t="shared" si="0"/>
        <v>25478.31</v>
      </c>
    </row>
    <row r="24" spans="1:8">
      <c r="A24" s="7" t="s">
        <v>34</v>
      </c>
      <c r="B24" s="8" t="s">
        <v>37</v>
      </c>
      <c r="C24" s="8" t="s">
        <v>32</v>
      </c>
      <c r="D24" s="8" t="s">
        <v>41</v>
      </c>
      <c r="E24" s="24">
        <v>18381.63</v>
      </c>
    </row>
    <row r="25" spans="1:8">
      <c r="A25" s="25" t="s">
        <v>48</v>
      </c>
      <c r="B25" s="26" t="s">
        <v>50</v>
      </c>
      <c r="C25" s="8" t="s">
        <v>32</v>
      </c>
      <c r="D25" s="26" t="s">
        <v>42</v>
      </c>
      <c r="E25" s="27">
        <v>3500</v>
      </c>
    </row>
    <row r="26" spans="1:8" ht="20.25" customHeight="1">
      <c r="A26" s="25" t="s">
        <v>49</v>
      </c>
      <c r="B26" s="26" t="s">
        <v>51</v>
      </c>
      <c r="C26" s="8" t="s">
        <v>32</v>
      </c>
      <c r="D26" s="26" t="s">
        <v>42</v>
      </c>
      <c r="E26" s="27">
        <v>600</v>
      </c>
    </row>
    <row r="27" spans="1:8">
      <c r="A27" s="25" t="s">
        <v>52</v>
      </c>
      <c r="B27" s="26" t="s">
        <v>50</v>
      </c>
      <c r="C27" s="8" t="s">
        <v>32</v>
      </c>
      <c r="D27" s="26" t="s">
        <v>42</v>
      </c>
      <c r="E27" s="27">
        <v>12080</v>
      </c>
    </row>
    <row r="28" spans="1:8">
      <c r="A28" s="25" t="s">
        <v>52</v>
      </c>
      <c r="B28" s="26" t="s">
        <v>51</v>
      </c>
      <c r="C28" s="8" t="s">
        <v>32</v>
      </c>
      <c r="D28" s="26" t="s">
        <v>42</v>
      </c>
      <c r="E28" s="27">
        <v>17610</v>
      </c>
    </row>
    <row r="29" spans="1:8">
      <c r="A29" s="25" t="s">
        <v>53</v>
      </c>
      <c r="B29" s="26" t="s">
        <v>51</v>
      </c>
      <c r="C29" s="8" t="s">
        <v>32</v>
      </c>
      <c r="D29" s="26" t="s">
        <v>43</v>
      </c>
      <c r="E29" s="27">
        <v>19840</v>
      </c>
    </row>
    <row r="30" spans="1:8">
      <c r="A30" s="25" t="s">
        <v>54</v>
      </c>
      <c r="B30" s="26" t="s">
        <v>51</v>
      </c>
      <c r="C30" s="8" t="s">
        <v>32</v>
      </c>
      <c r="D30" s="26" t="s">
        <v>42</v>
      </c>
      <c r="E30" s="27">
        <v>49750</v>
      </c>
    </row>
    <row r="31" spans="1:8">
      <c r="A31" s="25" t="s">
        <v>52</v>
      </c>
      <c r="B31" s="26" t="s">
        <v>57</v>
      </c>
      <c r="C31" s="8" t="s">
        <v>32</v>
      </c>
      <c r="D31" s="26" t="s">
        <v>42</v>
      </c>
      <c r="E31" s="27">
        <v>6310</v>
      </c>
    </row>
    <row r="32" spans="1:8" ht="19.5" thickBot="1">
      <c r="A32" s="12" t="s">
        <v>31</v>
      </c>
      <c r="B32" s="13"/>
      <c r="C32" s="13"/>
      <c r="D32" s="14"/>
      <c r="E32" s="15">
        <f>SUM(E12:E31)</f>
        <v>386952.64</v>
      </c>
      <c r="G32" s="17"/>
      <c r="H32" s="17"/>
    </row>
    <row r="33" spans="1:5">
      <c r="A33" s="5"/>
      <c r="B33" s="5"/>
      <c r="C33" s="5"/>
      <c r="D33" s="5"/>
      <c r="E33" s="6"/>
    </row>
    <row r="34" spans="1:5" ht="33" customHeight="1">
      <c r="A34" s="34" t="s">
        <v>58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 ht="15" customHeight="1">
      <c r="A36" s="34" t="s">
        <v>39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40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3" customHeight="1">
      <c r="A40" s="34" t="s">
        <v>17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18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44</v>
      </c>
      <c r="B45" s="5" t="s">
        <v>45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36</v>
      </c>
      <c r="C48" s="5"/>
      <c r="D48" s="5"/>
    </row>
    <row r="49" spans="1:5">
      <c r="A49" s="5"/>
      <c r="B49" s="35" t="s">
        <v>46</v>
      </c>
      <c r="C49" s="35"/>
      <c r="D49" s="3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7" t="s">
        <v>22</v>
      </c>
      <c r="C53" s="37"/>
      <c r="D53" s="37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selection activeCell="C45" sqref="C45"/>
    </sheetView>
  </sheetViews>
  <sheetFormatPr defaultRowHeight="15"/>
  <cols>
    <col min="1" max="1" width="34.14062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5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35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2969.5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0.5</v>
      </c>
      <c r="E12" s="10">
        <f>D12*$G$10*3</f>
        <v>4454.25</v>
      </c>
    </row>
    <row r="13" spans="1:7" ht="38.25">
      <c r="A13" s="7" t="s">
        <v>38</v>
      </c>
      <c r="B13" s="8" t="s">
        <v>33</v>
      </c>
      <c r="C13" s="8" t="s">
        <v>9</v>
      </c>
      <c r="D13" s="9">
        <v>0.94</v>
      </c>
      <c r="E13" s="10">
        <f t="shared" ref="E13:E23" si="0">D13*$G$10*3</f>
        <v>8373.99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0.52</v>
      </c>
      <c r="E14" s="10">
        <f t="shared" si="0"/>
        <v>4632.42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9264.84</v>
      </c>
    </row>
    <row r="16" spans="1:7" ht="51">
      <c r="A16" s="7" t="s">
        <v>29</v>
      </c>
      <c r="B16" s="8" t="s">
        <v>33</v>
      </c>
      <c r="C16" s="8" t="s">
        <v>9</v>
      </c>
      <c r="D16" s="29">
        <v>0.1</v>
      </c>
      <c r="E16" s="10">
        <f>D16*3*G10</f>
        <v>890.85000000000014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0.08</v>
      </c>
      <c r="E17" s="10">
        <f t="shared" si="0"/>
        <v>712.68000000000006</v>
      </c>
    </row>
    <row r="18" spans="1:8" ht="25.5">
      <c r="A18" s="7" t="s">
        <v>10</v>
      </c>
      <c r="B18" s="8" t="s">
        <v>33</v>
      </c>
      <c r="C18" s="8" t="s">
        <v>9</v>
      </c>
      <c r="D18" s="8">
        <v>4.8</v>
      </c>
      <c r="E18" s="10">
        <f t="shared" si="0"/>
        <v>42760.800000000003</v>
      </c>
    </row>
    <row r="19" spans="1:8">
      <c r="A19" s="7" t="s">
        <v>28</v>
      </c>
      <c r="B19" s="8" t="s">
        <v>8</v>
      </c>
      <c r="C19" s="8" t="s">
        <v>9</v>
      </c>
      <c r="D19" s="9">
        <v>3.18</v>
      </c>
      <c r="E19" s="10">
        <f t="shared" si="0"/>
        <v>28329.03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8730.33</v>
      </c>
      <c r="G20" s="17"/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5434.1849999999995</v>
      </c>
      <c r="G21" s="17"/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3117.9750000000004</v>
      </c>
      <c r="G22" s="17"/>
    </row>
    <row r="23" spans="1:8" ht="21" customHeight="1">
      <c r="A23" s="7" t="s">
        <v>16</v>
      </c>
      <c r="B23" s="8" t="s">
        <v>8</v>
      </c>
      <c r="C23" s="8" t="s">
        <v>9</v>
      </c>
      <c r="D23" s="8">
        <v>1.43</v>
      </c>
      <c r="E23" s="10">
        <f t="shared" si="0"/>
        <v>12739.155000000001</v>
      </c>
    </row>
    <row r="24" spans="1:8">
      <c r="A24" s="7" t="s">
        <v>34</v>
      </c>
      <c r="B24" s="8" t="s">
        <v>37</v>
      </c>
      <c r="C24" s="8" t="s">
        <v>32</v>
      </c>
      <c r="D24" s="8" t="s">
        <v>41</v>
      </c>
      <c r="E24" s="24">
        <v>8061.3779999999997</v>
      </c>
    </row>
    <row r="25" spans="1:8">
      <c r="A25" s="25" t="s">
        <v>48</v>
      </c>
      <c r="B25" s="26" t="s">
        <v>50</v>
      </c>
      <c r="C25" s="8" t="s">
        <v>32</v>
      </c>
      <c r="D25" s="26" t="s">
        <v>42</v>
      </c>
      <c r="E25" s="27">
        <v>3500</v>
      </c>
    </row>
    <row r="26" spans="1:8" ht="20.25" customHeight="1">
      <c r="A26" s="25" t="s">
        <v>49</v>
      </c>
      <c r="B26" s="26" t="s">
        <v>51</v>
      </c>
      <c r="C26" s="8" t="s">
        <v>32</v>
      </c>
      <c r="D26" s="26" t="s">
        <v>42</v>
      </c>
      <c r="E26" s="27">
        <v>600</v>
      </c>
    </row>
    <row r="27" spans="1:8">
      <c r="A27" s="25" t="s">
        <v>52</v>
      </c>
      <c r="B27" s="26" t="s">
        <v>50</v>
      </c>
      <c r="C27" s="8" t="s">
        <v>32</v>
      </c>
      <c r="D27" s="26" t="s">
        <v>42</v>
      </c>
      <c r="E27" s="27">
        <v>12080</v>
      </c>
    </row>
    <row r="28" spans="1:8">
      <c r="A28" s="25" t="s">
        <v>52</v>
      </c>
      <c r="B28" s="26" t="s">
        <v>51</v>
      </c>
      <c r="C28" s="8" t="s">
        <v>32</v>
      </c>
      <c r="D28" s="26" t="s">
        <v>42</v>
      </c>
      <c r="E28" s="27">
        <v>17610</v>
      </c>
    </row>
    <row r="29" spans="1:8">
      <c r="A29" s="25" t="s">
        <v>53</v>
      </c>
      <c r="B29" s="26" t="s">
        <v>51</v>
      </c>
      <c r="C29" s="8" t="s">
        <v>32</v>
      </c>
      <c r="D29" s="26" t="s">
        <v>43</v>
      </c>
      <c r="E29" s="27">
        <v>19840</v>
      </c>
    </row>
    <row r="30" spans="1:8">
      <c r="A30" s="25" t="s">
        <v>54</v>
      </c>
      <c r="B30" s="26" t="s">
        <v>51</v>
      </c>
      <c r="C30" s="8" t="s">
        <v>32</v>
      </c>
      <c r="D30" s="26" t="s">
        <v>42</v>
      </c>
      <c r="E30" s="27">
        <v>49750</v>
      </c>
    </row>
    <row r="31" spans="1:8" ht="19.5" thickBot="1">
      <c r="A31" s="12" t="s">
        <v>31</v>
      </c>
      <c r="B31" s="13"/>
      <c r="C31" s="13"/>
      <c r="D31" s="14"/>
      <c r="E31" s="15">
        <f>SUM(E12:E30)</f>
        <v>240881.883</v>
      </c>
      <c r="G31" s="17"/>
      <c r="H31" s="17"/>
    </row>
    <row r="32" spans="1:8">
      <c r="A32" s="5"/>
      <c r="B32" s="5"/>
      <c r="C32" s="5"/>
      <c r="D32" s="5"/>
      <c r="E32" s="6"/>
    </row>
    <row r="33" spans="1:5" ht="33" customHeight="1">
      <c r="A33" s="34" t="s">
        <v>55</v>
      </c>
      <c r="B33" s="34"/>
      <c r="C33" s="34"/>
      <c r="D33" s="34"/>
      <c r="E33" s="34"/>
    </row>
    <row r="34" spans="1:5">
      <c r="A34" s="5"/>
      <c r="B34" s="5"/>
      <c r="C34" s="5"/>
      <c r="D34" s="5"/>
      <c r="E34" s="6"/>
    </row>
    <row r="35" spans="1:5" ht="15" customHeight="1">
      <c r="A35" s="34" t="s">
        <v>39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35" t="s">
        <v>40</v>
      </c>
      <c r="B37" s="35"/>
      <c r="C37" s="35"/>
      <c r="D37" s="35"/>
      <c r="E37" s="35"/>
    </row>
    <row r="38" spans="1:5">
      <c r="A38" s="5"/>
      <c r="B38" s="5"/>
      <c r="C38" s="5"/>
      <c r="D38" s="5"/>
      <c r="E38" s="6"/>
    </row>
    <row r="39" spans="1:5" ht="33" customHeight="1">
      <c r="A39" s="34" t="s">
        <v>17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/>
      <c r="B41" s="5"/>
      <c r="C41" s="5"/>
      <c r="D41" s="5"/>
      <c r="E41" s="6"/>
    </row>
    <row r="42" spans="1:5">
      <c r="A42" s="36" t="s">
        <v>18</v>
      </c>
      <c r="B42" s="36"/>
      <c r="C42" s="36"/>
      <c r="D42" s="36"/>
      <c r="E42" s="36"/>
    </row>
    <row r="43" spans="1:5">
      <c r="A43" s="5"/>
      <c r="B43" s="5"/>
      <c r="C43" s="5"/>
      <c r="D43" s="5"/>
      <c r="E43" s="6"/>
    </row>
    <row r="44" spans="1:5">
      <c r="A44" s="5" t="s">
        <v>44</v>
      </c>
      <c r="B44" s="5" t="s">
        <v>45</v>
      </c>
      <c r="C44" s="5"/>
      <c r="D44" s="5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19</v>
      </c>
      <c r="B47" s="5" t="s">
        <v>36</v>
      </c>
      <c r="C47" s="5"/>
      <c r="D47" s="5"/>
    </row>
    <row r="48" spans="1:5">
      <c r="A48" s="5"/>
      <c r="B48" s="35" t="s">
        <v>46</v>
      </c>
      <c r="C48" s="35"/>
      <c r="D48" s="3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7" t="s">
        <v>22</v>
      </c>
      <c r="C52" s="37"/>
      <c r="D52" s="37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2025-03-19T07:42:38Z</cp:lastPrinted>
  <dcterms:created xsi:type="dcterms:W3CDTF">2017-03-13T08:54:22Z</dcterms:created>
  <dcterms:modified xsi:type="dcterms:W3CDTF">2025-03-19T08:01:43Z</dcterms:modified>
</cp:coreProperties>
</file>